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runyon/Documents/Education/College/Undergraduate/University of Houston/Altiplano Bolivia DZ Data/Publication/Manuscript/Second Round/Supplimental materials/"/>
    </mc:Choice>
  </mc:AlternateContent>
  <xr:revisionPtr revIDLastSave="0" documentId="13_ncr:1_{027AE1B4-F1C9-8B4F-971A-E37721E654D8}" xr6:coauthVersionLast="47" xr6:coauthVersionMax="47" xr10:uidLastSave="{00000000-0000-0000-0000-000000000000}"/>
  <bookViews>
    <workbookView xWindow="0" yWindow="500" windowWidth="33600" windowHeight="20500" tabRatio="826" firstSheet="1" activeTab="1" xr2:uid="{CC583C4C-0511-43C4-9E5D-46011ED760A4}"/>
  </bookViews>
  <sheets>
    <sheet name="Chuq_input_w_Garzione_Roperch" sheetId="7" r:id="rId1"/>
    <sheet name="Chuq-ouput_w_Garzione_Roperch" sheetId="8" r:id="rId2"/>
    <sheet name="Ayaviri - input Perez &amp; Levine" sheetId="4" r:id="rId3"/>
    <sheet name="Ayaviri ouput - Perez &amp; Levine" sheetId="3" r:id="rId4"/>
    <sheet name="Cusco - input Sundell et al" sheetId="9" r:id="rId5"/>
    <sheet name="Cusco- ouput Sundell et al" sheetId="10" r:id="rId6"/>
    <sheet name="Arizaro - input DeCelles et al" sheetId="11" r:id="rId7"/>
    <sheet name="Arizaro - output DeCelles et al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" i="7" l="1"/>
  <c r="T15" i="7" s="1"/>
  <c r="U15" i="7"/>
  <c r="G16" i="8"/>
  <c r="Q6" i="8"/>
  <c r="Q5" i="8"/>
  <c r="Q4" i="8"/>
  <c r="Q3" i="8" l="1"/>
  <c r="R36" i="7" l="1"/>
  <c r="U36" i="7"/>
  <c r="T35" i="7" s="1"/>
  <c r="U3" i="7"/>
  <c r="U4" i="7"/>
  <c r="T3" i="7" s="1"/>
  <c r="U5" i="7"/>
  <c r="T4" i="7" s="1"/>
  <c r="U6" i="7"/>
  <c r="T5" i="7" s="1"/>
  <c r="U7" i="7"/>
  <c r="T6" i="7" s="1"/>
  <c r="U8" i="7"/>
  <c r="T7" i="7" s="1"/>
  <c r="U9" i="7"/>
  <c r="T8" i="7" s="1"/>
  <c r="U10" i="7"/>
  <c r="T9" i="7" s="1"/>
  <c r="U11" i="7"/>
  <c r="T10" i="7" s="1"/>
  <c r="U12" i="7"/>
  <c r="T11" i="7" s="1"/>
  <c r="U13" i="7"/>
  <c r="T12" i="7" s="1"/>
  <c r="U14" i="7"/>
  <c r="T13" i="7" s="1"/>
  <c r="T14" i="7"/>
  <c r="U17" i="7"/>
  <c r="T16" i="7" s="1"/>
  <c r="U18" i="7"/>
  <c r="T17" i="7" s="1"/>
  <c r="U19" i="7"/>
  <c r="T18" i="7" s="1"/>
  <c r="U20" i="7"/>
  <c r="T19" i="7" s="1"/>
  <c r="U21" i="7"/>
  <c r="T20" i="7" s="1"/>
  <c r="U22" i="7"/>
  <c r="T21" i="7" s="1"/>
  <c r="U23" i="7"/>
  <c r="T22" i="7" s="1"/>
  <c r="U24" i="7"/>
  <c r="T23" i="7" s="1"/>
  <c r="U25" i="7"/>
  <c r="T24" i="7" s="1"/>
  <c r="U26" i="7"/>
  <c r="T25" i="7" s="1"/>
  <c r="U27" i="7"/>
  <c r="T26" i="7" s="1"/>
  <c r="U28" i="7"/>
  <c r="T27" i="7" s="1"/>
  <c r="U29" i="7"/>
  <c r="T28" i="7" s="1"/>
  <c r="U30" i="7"/>
  <c r="T29" i="7" s="1"/>
  <c r="U31" i="7"/>
  <c r="T30" i="7" s="1"/>
  <c r="U32" i="7"/>
  <c r="T31" i="7" s="1"/>
  <c r="U33" i="7"/>
  <c r="T32" i="7" s="1"/>
  <c r="U34" i="7"/>
  <c r="T33" i="7" s="1"/>
  <c r="U35" i="7"/>
  <c r="T34" i="7" s="1"/>
  <c r="T36" i="7"/>
  <c r="S36" i="7" l="1"/>
  <c r="R35" i="7" s="1"/>
  <c r="S35" i="7" s="1"/>
  <c r="R34" i="7" s="1"/>
  <c r="S34" i="7" s="1"/>
  <c r="R33" i="7" s="1"/>
  <c r="S33" i="7" s="1"/>
  <c r="R32" i="7" s="1"/>
  <c r="S32" i="7" s="1"/>
  <c r="R31" i="7" s="1"/>
  <c r="S31" i="7" s="1"/>
  <c r="R30" i="7" s="1"/>
  <c r="S30" i="7" s="1"/>
  <c r="R29" i="7" s="1"/>
  <c r="S29" i="7" s="1"/>
  <c r="R28" i="7" s="1"/>
  <c r="S28" i="7" s="1"/>
  <c r="R27" i="7" s="1"/>
  <c r="S27" i="7" s="1"/>
  <c r="R26" i="7" s="1"/>
  <c r="S26" i="7" s="1"/>
  <c r="R25" i="7" s="1"/>
  <c r="S25" i="7" s="1"/>
  <c r="R24" i="7" s="1"/>
  <c r="S24" i="7" s="1"/>
  <c r="R23" i="7" s="1"/>
  <c r="S23" i="7" s="1"/>
  <c r="R22" i="7" s="1"/>
  <c r="S22" i="7" s="1"/>
  <c r="R21" i="7" s="1"/>
  <c r="S21" i="7" s="1"/>
  <c r="R20" i="7" s="1"/>
  <c r="S20" i="7" s="1"/>
  <c r="R19" i="7" s="1"/>
  <c r="S19" i="7" s="1"/>
  <c r="R18" i="7" s="1"/>
  <c r="B7" i="9"/>
  <c r="A7" i="9"/>
  <c r="B6" i="9"/>
  <c r="A5" i="9" s="1"/>
  <c r="A6" i="9"/>
  <c r="B5" i="9"/>
  <c r="A4" i="9" s="1"/>
  <c r="B4" i="9"/>
  <c r="A3" i="9" s="1"/>
  <c r="B3" i="9"/>
  <c r="A2" i="9" s="1"/>
  <c r="B2" i="9"/>
  <c r="B14" i="9"/>
  <c r="B13" i="9"/>
  <c r="S18" i="7" l="1"/>
  <c r="R17" i="7" s="1"/>
  <c r="S17" i="7" s="1"/>
  <c r="R16" i="7" s="1"/>
  <c r="S16" i="7" s="1"/>
  <c r="R15" i="7" s="1"/>
  <c r="A12" i="9"/>
  <c r="A13" i="9"/>
  <c r="B16" i="9"/>
  <c r="A15" i="9" s="1"/>
  <c r="A16" i="9"/>
  <c r="B15" i="9"/>
  <c r="A14" i="9" s="1"/>
  <c r="B11" i="9"/>
  <c r="B12" i="9"/>
  <c r="A11" i="9" s="1"/>
  <c r="S15" i="7" l="1"/>
  <c r="R14" i="7" s="1"/>
  <c r="S14" i="7" s="1"/>
  <c r="R13" i="7" s="1"/>
  <c r="G8" i="10"/>
  <c r="G7" i="10"/>
  <c r="G6" i="10"/>
  <c r="G5" i="10"/>
  <c r="G4" i="10"/>
  <c r="G3" i="10"/>
  <c r="S13" i="7" l="1"/>
  <c r="R12" i="7" s="1"/>
  <c r="G4" i="8"/>
  <c r="G5" i="8"/>
  <c r="G6" i="8"/>
  <c r="G7" i="8"/>
  <c r="G8" i="8"/>
  <c r="G9" i="8"/>
  <c r="G10" i="8"/>
  <c r="G11" i="8"/>
  <c r="G12" i="8"/>
  <c r="G13" i="8"/>
  <c r="G14" i="8"/>
  <c r="G15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" i="8"/>
  <c r="S12" i="7" l="1"/>
  <c r="R11" i="7" s="1"/>
  <c r="S11" i="7" l="1"/>
  <c r="R10" i="7" s="1"/>
  <c r="S10" i="7" l="1"/>
  <c r="R9" i="7" s="1"/>
  <c r="S9" i="7" l="1"/>
  <c r="R8" i="7" s="1"/>
  <c r="S8" i="7" l="1"/>
  <c r="R7" i="7" s="1"/>
  <c r="S7" i="7" l="1"/>
  <c r="R6" i="7" s="1"/>
  <c r="S6" i="7" l="1"/>
  <c r="R5" i="7" s="1"/>
  <c r="S5" i="7" l="1"/>
  <c r="R4" i="7" s="1"/>
  <c r="S4" i="7" l="1"/>
  <c r="R3" i="7" s="1"/>
  <c r="S3" i="7" s="1"/>
</calcChain>
</file>

<file path=xl/sharedStrings.xml><?xml version="1.0" encoding="utf-8"?>
<sst xmlns="http://schemas.openxmlformats.org/spreadsheetml/2006/main" count="93" uniqueCount="37">
  <si>
    <t>Interval top age (Ma)</t>
  </si>
  <si>
    <t>Interval Bottom age (Ma)</t>
  </si>
  <si>
    <t>Interval top depth (km)</t>
  </si>
  <si>
    <t>Interval bottom depth (km)</t>
  </si>
  <si>
    <t>sediment density (kg/m3)</t>
  </si>
  <si>
    <t>Porosity-depth coeficient (km-1)</t>
  </si>
  <si>
    <t>surface porosity</t>
  </si>
  <si>
    <t>1=marine basin, 2= nonmarine basin</t>
  </si>
  <si>
    <t>'Age</t>
  </si>
  <si>
    <t>Ma'</t>
  </si>
  <si>
    <t>'Compacted</t>
  </si>
  <si>
    <t>Thickness</t>
  </si>
  <si>
    <t>(km)'</t>
  </si>
  <si>
    <t>'Decompacted</t>
  </si>
  <si>
    <t>'Tectonic</t>
  </si>
  <si>
    <t>subsidence</t>
  </si>
  <si>
    <t>'Age Ma'</t>
  </si>
  <si>
    <t>'Compacted Thickness (km)'</t>
  </si>
  <si>
    <t>'Decompacted Thickness (km)'</t>
  </si>
  <si>
    <t>'Tectonic subsidence (km)'</t>
  </si>
  <si>
    <t>Incremental subsidence rate</t>
  </si>
  <si>
    <t>C16n.2n</t>
  </si>
  <si>
    <t>C16n.ln</t>
  </si>
  <si>
    <t>15n</t>
  </si>
  <si>
    <t>13n</t>
  </si>
  <si>
    <t>12n</t>
  </si>
  <si>
    <t>11n</t>
  </si>
  <si>
    <t>8n</t>
  </si>
  <si>
    <t>7An</t>
  </si>
  <si>
    <t>7n</t>
  </si>
  <si>
    <t>C6Cn.3n</t>
  </si>
  <si>
    <t>C6Cn.2n</t>
  </si>
  <si>
    <t>C6Cnln</t>
  </si>
  <si>
    <t>6Bn</t>
  </si>
  <si>
    <t>C6An.2n</t>
  </si>
  <si>
    <t>C6An.ln</t>
  </si>
  <si>
    <t>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</si>
</sst>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1"/>
    <xf numFmtId="1" fontId="1" fillId="0" borderId="0" xfId="1" applyNumberFormat="1"/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 2" xfId="1" xr:uid="{FE0EA679-C457-46E9-AB29-73AD98656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649867600879054E-2"/>
          <c:y val="0.12852617381160689"/>
          <c:w val="0.87591051669695175"/>
          <c:h val="0.85079104695246432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'Chuq-ouput_w_Garzione_Roperch'!$B$1</c:f>
              <c:strCache>
                <c:ptCount val="1"/>
                <c:pt idx="0">
                  <c:v>'Compacted Thickness (km)'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'Chuq-ouput_w_Garzione_Roperch'!$A$2:$A$33</c:f>
              <c:numCache>
                <c:formatCode>General</c:formatCode>
                <c:ptCount val="32"/>
                <c:pt idx="0">
                  <c:v>-36.700000000000003</c:v>
                </c:pt>
                <c:pt idx="1">
                  <c:v>-36.051000000000002</c:v>
                </c:pt>
                <c:pt idx="2">
                  <c:v>-35.892000000000003</c:v>
                </c:pt>
                <c:pt idx="3">
                  <c:v>-35.706000000000003</c:v>
                </c:pt>
                <c:pt idx="4">
                  <c:v>-35.293999999999997</c:v>
                </c:pt>
                <c:pt idx="5">
                  <c:v>-34.999000000000002</c:v>
                </c:pt>
                <c:pt idx="6">
                  <c:v>-33.704999999999998</c:v>
                </c:pt>
                <c:pt idx="7">
                  <c:v>-33.156999999999996</c:v>
                </c:pt>
                <c:pt idx="8">
                  <c:v>-31.033999999999999</c:v>
                </c:pt>
                <c:pt idx="9">
                  <c:v>-30.591000000000001</c:v>
                </c:pt>
                <c:pt idx="10">
                  <c:v>-29.97</c:v>
                </c:pt>
                <c:pt idx="11">
                  <c:v>-29.527000000000001</c:v>
                </c:pt>
                <c:pt idx="12">
                  <c:v>-29.477</c:v>
                </c:pt>
                <c:pt idx="13">
                  <c:v>-29.183</c:v>
                </c:pt>
                <c:pt idx="14">
                  <c:v>-25.986999999999998</c:v>
                </c:pt>
                <c:pt idx="15">
                  <c:v>-25.099</c:v>
                </c:pt>
                <c:pt idx="16">
                  <c:v>-24.984000000000002</c:v>
                </c:pt>
                <c:pt idx="17">
                  <c:v>-24.760999999999999</c:v>
                </c:pt>
                <c:pt idx="18">
                  <c:v>-24.474</c:v>
                </c:pt>
                <c:pt idx="19">
                  <c:v>-23.962</c:v>
                </c:pt>
                <c:pt idx="20">
                  <c:v>-23.295000000000002</c:v>
                </c:pt>
                <c:pt idx="21">
                  <c:v>-23.233000000000001</c:v>
                </c:pt>
                <c:pt idx="22">
                  <c:v>-23.03</c:v>
                </c:pt>
                <c:pt idx="23">
                  <c:v>-22.902000000000001</c:v>
                </c:pt>
                <c:pt idx="24">
                  <c:v>-22.754000000000001</c:v>
                </c:pt>
                <c:pt idx="25">
                  <c:v>-22.564</c:v>
                </c:pt>
                <c:pt idx="26">
                  <c:v>-22.268000000000001</c:v>
                </c:pt>
                <c:pt idx="27">
                  <c:v>-21.766999999999999</c:v>
                </c:pt>
                <c:pt idx="28">
                  <c:v>-20.709</c:v>
                </c:pt>
                <c:pt idx="29">
                  <c:v>-20.439</c:v>
                </c:pt>
                <c:pt idx="30">
                  <c:v>-20.213000000000001</c:v>
                </c:pt>
                <c:pt idx="31">
                  <c:v>-20.04</c:v>
                </c:pt>
              </c:numCache>
            </c:numRef>
          </c:xVal>
          <c:yVal>
            <c:numRef>
              <c:f>'Chuq-ouput_w_Garzione_Roperch'!$B$2:$B$33</c:f>
              <c:numCache>
                <c:formatCode>General</c:formatCode>
                <c:ptCount val="32"/>
                <c:pt idx="0">
                  <c:v>0</c:v>
                </c:pt>
                <c:pt idx="1">
                  <c:v>9.0500000000000497E-2</c:v>
                </c:pt>
                <c:pt idx="2">
                  <c:v>0.131500000000001</c:v>
                </c:pt>
                <c:pt idx="3">
                  <c:v>0.15050000000000099</c:v>
                </c:pt>
                <c:pt idx="4">
                  <c:v>0.17099999999999899</c:v>
                </c:pt>
                <c:pt idx="5">
                  <c:v>0.23100000000000001</c:v>
                </c:pt>
                <c:pt idx="6">
                  <c:v>0.56100000000000005</c:v>
                </c:pt>
                <c:pt idx="7">
                  <c:v>0.73650000000000004</c:v>
                </c:pt>
                <c:pt idx="8">
                  <c:v>1.6405000000000001</c:v>
                </c:pt>
                <c:pt idx="9">
                  <c:v>1.8703000000000001</c:v>
                </c:pt>
                <c:pt idx="10">
                  <c:v>2.1993999999999998</c:v>
                </c:pt>
                <c:pt idx="11">
                  <c:v>2.47295</c:v>
                </c:pt>
                <c:pt idx="12">
                  <c:v>2.5287000000000002</c:v>
                </c:pt>
                <c:pt idx="13">
                  <c:v>2.7303999999999999</c:v>
                </c:pt>
                <c:pt idx="14">
                  <c:v>4.4776499999999997</c:v>
                </c:pt>
                <c:pt idx="15">
                  <c:v>4.62195</c:v>
                </c:pt>
                <c:pt idx="16">
                  <c:v>4.6649500000000002</c:v>
                </c:pt>
                <c:pt idx="17">
                  <c:v>4.8463000000000003</c:v>
                </c:pt>
                <c:pt idx="18">
                  <c:v>4.9798999999999998</c:v>
                </c:pt>
                <c:pt idx="19">
                  <c:v>5.15855</c:v>
                </c:pt>
                <c:pt idx="20">
                  <c:v>5.4679500000000001</c:v>
                </c:pt>
                <c:pt idx="21">
                  <c:v>5.5072000000000001</c:v>
                </c:pt>
                <c:pt idx="22">
                  <c:v>5.5861499999999999</c:v>
                </c:pt>
                <c:pt idx="23">
                  <c:v>5.6348000000000003</c:v>
                </c:pt>
                <c:pt idx="24">
                  <c:v>5.6635999999999997</c:v>
                </c:pt>
                <c:pt idx="25">
                  <c:v>5.7236000000000002</c:v>
                </c:pt>
                <c:pt idx="26">
                  <c:v>5.8033000000000001</c:v>
                </c:pt>
                <c:pt idx="27">
                  <c:v>5.9874499999999999</c:v>
                </c:pt>
                <c:pt idx="28">
                  <c:v>6.4300499999999996</c:v>
                </c:pt>
                <c:pt idx="29">
                  <c:v>6.6459000000000001</c:v>
                </c:pt>
                <c:pt idx="30">
                  <c:v>6.7773000000000003</c:v>
                </c:pt>
                <c:pt idx="31">
                  <c:v>6.8526999999999996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5F-4975-BB3D-E91950BEA3D3}"/>
            </c:ext>
          </c:extLst>
        </c:ser>
        <c:ser>
          <c:idx val="0"/>
          <c:order val="1"/>
          <c:tx>
            <c:strRef>
              <c:f>'Chuq-ouput_w_Garzione_Roperch'!$C$1</c:f>
              <c:strCache>
                <c:ptCount val="1"/>
                <c:pt idx="0">
                  <c:v>'Decompacted Thickness (km)'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'Chuq-ouput_w_Garzione_Roperch'!$A$2:$A$33</c:f>
              <c:numCache>
                <c:formatCode>General</c:formatCode>
                <c:ptCount val="32"/>
                <c:pt idx="0">
                  <c:v>-36.700000000000003</c:v>
                </c:pt>
                <c:pt idx="1">
                  <c:v>-36.051000000000002</c:v>
                </c:pt>
                <c:pt idx="2">
                  <c:v>-35.892000000000003</c:v>
                </c:pt>
                <c:pt idx="3">
                  <c:v>-35.706000000000003</c:v>
                </c:pt>
                <c:pt idx="4">
                  <c:v>-35.293999999999997</c:v>
                </c:pt>
                <c:pt idx="5">
                  <c:v>-34.999000000000002</c:v>
                </c:pt>
                <c:pt idx="6">
                  <c:v>-33.704999999999998</c:v>
                </c:pt>
                <c:pt idx="7">
                  <c:v>-33.156999999999996</c:v>
                </c:pt>
                <c:pt idx="8">
                  <c:v>-31.033999999999999</c:v>
                </c:pt>
                <c:pt idx="9">
                  <c:v>-30.591000000000001</c:v>
                </c:pt>
                <c:pt idx="10">
                  <c:v>-29.97</c:v>
                </c:pt>
                <c:pt idx="11">
                  <c:v>-29.527000000000001</c:v>
                </c:pt>
                <c:pt idx="12">
                  <c:v>-29.477</c:v>
                </c:pt>
                <c:pt idx="13">
                  <c:v>-29.183</c:v>
                </c:pt>
                <c:pt idx="14">
                  <c:v>-25.986999999999998</c:v>
                </c:pt>
                <c:pt idx="15">
                  <c:v>-25.099</c:v>
                </c:pt>
                <c:pt idx="16">
                  <c:v>-24.984000000000002</c:v>
                </c:pt>
                <c:pt idx="17">
                  <c:v>-24.760999999999999</c:v>
                </c:pt>
                <c:pt idx="18">
                  <c:v>-24.474</c:v>
                </c:pt>
                <c:pt idx="19">
                  <c:v>-23.962</c:v>
                </c:pt>
                <c:pt idx="20">
                  <c:v>-23.295000000000002</c:v>
                </c:pt>
                <c:pt idx="21">
                  <c:v>-23.233000000000001</c:v>
                </c:pt>
                <c:pt idx="22">
                  <c:v>-23.03</c:v>
                </c:pt>
                <c:pt idx="23">
                  <c:v>-22.902000000000001</c:v>
                </c:pt>
                <c:pt idx="24">
                  <c:v>-22.754000000000001</c:v>
                </c:pt>
                <c:pt idx="25">
                  <c:v>-22.564</c:v>
                </c:pt>
                <c:pt idx="26">
                  <c:v>-22.268000000000001</c:v>
                </c:pt>
                <c:pt idx="27">
                  <c:v>-21.766999999999999</c:v>
                </c:pt>
                <c:pt idx="28">
                  <c:v>-20.709</c:v>
                </c:pt>
                <c:pt idx="29">
                  <c:v>-20.439</c:v>
                </c:pt>
                <c:pt idx="30">
                  <c:v>-20.213000000000001</c:v>
                </c:pt>
                <c:pt idx="31">
                  <c:v>-20.04</c:v>
                </c:pt>
              </c:numCache>
            </c:numRef>
          </c:xVal>
          <c:yVal>
            <c:numRef>
              <c:f>'Chuq-ouput_w_Garzione_Roperch'!$C$2:$C$33</c:f>
              <c:numCache>
                <c:formatCode>General</c:formatCode>
                <c:ptCount val="32"/>
                <c:pt idx="0">
                  <c:v>0</c:v>
                </c:pt>
                <c:pt idx="1">
                  <c:v>0.196070740449098</c:v>
                </c:pt>
                <c:pt idx="2">
                  <c:v>0.27968486640003598</c:v>
                </c:pt>
                <c:pt idx="3">
                  <c:v>0.31750804417276302</c:v>
                </c:pt>
                <c:pt idx="4">
                  <c:v>0.35771346285969502</c:v>
                </c:pt>
                <c:pt idx="5">
                  <c:v>0.47211631283992</c:v>
                </c:pt>
                <c:pt idx="6">
                  <c:v>1.0830910163994201</c:v>
                </c:pt>
                <c:pt idx="7">
                  <c:v>1.3552603197857001</c:v>
                </c:pt>
                <c:pt idx="8">
                  <c:v>2.5481605428227301</c:v>
                </c:pt>
                <c:pt idx="9">
                  <c:v>2.82197767013268</c:v>
                </c:pt>
                <c:pt idx="10">
                  <c:v>3.2024830907382298</c:v>
                </c:pt>
                <c:pt idx="11">
                  <c:v>3.4819406684177401</c:v>
                </c:pt>
                <c:pt idx="12">
                  <c:v>3.5416058011754799</c:v>
                </c:pt>
                <c:pt idx="13">
                  <c:v>3.7356593233333002</c:v>
                </c:pt>
                <c:pt idx="14">
                  <c:v>5.65288659683634</c:v>
                </c:pt>
                <c:pt idx="15">
                  <c:v>5.8128244341609401</c:v>
                </c:pt>
                <c:pt idx="16">
                  <c:v>5.8603769641321497</c:v>
                </c:pt>
                <c:pt idx="17">
                  <c:v>6.0603431840857898</c:v>
                </c:pt>
                <c:pt idx="18">
                  <c:v>6.2070215414431704</c:v>
                </c:pt>
                <c:pt idx="19">
                  <c:v>6.4022713831195803</c:v>
                </c:pt>
                <c:pt idx="20">
                  <c:v>6.7379148007924998</c:v>
                </c:pt>
                <c:pt idx="21">
                  <c:v>6.7802617627353703</c:v>
                </c:pt>
                <c:pt idx="22">
                  <c:v>6.8652809395451397</c:v>
                </c:pt>
                <c:pt idx="23">
                  <c:v>6.9175639073156203</c:v>
                </c:pt>
                <c:pt idx="24">
                  <c:v>6.94847604565238</c:v>
                </c:pt>
                <c:pt idx="25">
                  <c:v>7.0127841651719498</c:v>
                </c:pt>
                <c:pt idx="26">
                  <c:v>7.0980138482369197</c:v>
                </c:pt>
                <c:pt idx="27">
                  <c:v>7.2940966789293702</c:v>
                </c:pt>
                <c:pt idx="28">
                  <c:v>7.76055674431678</c:v>
                </c:pt>
                <c:pt idx="29">
                  <c:v>7.9855796969987196</c:v>
                </c:pt>
                <c:pt idx="30">
                  <c:v>8.1217760845076405</c:v>
                </c:pt>
                <c:pt idx="31">
                  <c:v>8.1996597509137104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5F-4975-BB3D-E91950BEA3D3}"/>
            </c:ext>
          </c:extLst>
        </c:ser>
        <c:ser>
          <c:idx val="2"/>
          <c:order val="2"/>
          <c:tx>
            <c:strRef>
              <c:f>'Chuq-ouput_w_Garzione_Roperch'!$D$1</c:f>
              <c:strCache>
                <c:ptCount val="1"/>
                <c:pt idx="0">
                  <c:v>'Tectonic subsidence (km)'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'Chuq-ouput_w_Garzione_Roperch'!$A$2:$A$35</c:f>
              <c:numCache>
                <c:formatCode>General</c:formatCode>
                <c:ptCount val="34"/>
                <c:pt idx="0">
                  <c:v>-36.700000000000003</c:v>
                </c:pt>
                <c:pt idx="1">
                  <c:v>-36.051000000000002</c:v>
                </c:pt>
                <c:pt idx="2">
                  <c:v>-35.892000000000003</c:v>
                </c:pt>
                <c:pt idx="3">
                  <c:v>-35.706000000000003</c:v>
                </c:pt>
                <c:pt idx="4">
                  <c:v>-35.293999999999997</c:v>
                </c:pt>
                <c:pt idx="5">
                  <c:v>-34.999000000000002</c:v>
                </c:pt>
                <c:pt idx="6">
                  <c:v>-33.704999999999998</c:v>
                </c:pt>
                <c:pt idx="7">
                  <c:v>-33.156999999999996</c:v>
                </c:pt>
                <c:pt idx="8">
                  <c:v>-31.033999999999999</c:v>
                </c:pt>
                <c:pt idx="9">
                  <c:v>-30.591000000000001</c:v>
                </c:pt>
                <c:pt idx="10">
                  <c:v>-29.97</c:v>
                </c:pt>
                <c:pt idx="11">
                  <c:v>-29.527000000000001</c:v>
                </c:pt>
                <c:pt idx="12">
                  <c:v>-29.477</c:v>
                </c:pt>
                <c:pt idx="13">
                  <c:v>-29.183</c:v>
                </c:pt>
                <c:pt idx="14">
                  <c:v>-25.986999999999998</c:v>
                </c:pt>
                <c:pt idx="15">
                  <c:v>-25.099</c:v>
                </c:pt>
                <c:pt idx="16">
                  <c:v>-24.984000000000002</c:v>
                </c:pt>
                <c:pt idx="17">
                  <c:v>-24.760999999999999</c:v>
                </c:pt>
                <c:pt idx="18">
                  <c:v>-24.474</c:v>
                </c:pt>
                <c:pt idx="19">
                  <c:v>-23.962</c:v>
                </c:pt>
                <c:pt idx="20">
                  <c:v>-23.295000000000002</c:v>
                </c:pt>
                <c:pt idx="21">
                  <c:v>-23.233000000000001</c:v>
                </c:pt>
                <c:pt idx="22">
                  <c:v>-23.03</c:v>
                </c:pt>
                <c:pt idx="23">
                  <c:v>-22.902000000000001</c:v>
                </c:pt>
                <c:pt idx="24">
                  <c:v>-22.754000000000001</c:v>
                </c:pt>
                <c:pt idx="25">
                  <c:v>-22.564</c:v>
                </c:pt>
                <c:pt idx="26">
                  <c:v>-22.268000000000001</c:v>
                </c:pt>
                <c:pt idx="27">
                  <c:v>-21.766999999999999</c:v>
                </c:pt>
                <c:pt idx="28">
                  <c:v>-20.709</c:v>
                </c:pt>
                <c:pt idx="29">
                  <c:v>-20.439</c:v>
                </c:pt>
                <c:pt idx="30">
                  <c:v>-20.213000000000001</c:v>
                </c:pt>
                <c:pt idx="31">
                  <c:v>-20.04</c:v>
                </c:pt>
                <c:pt idx="32">
                  <c:v>-19.722000000000001</c:v>
                </c:pt>
                <c:pt idx="33">
                  <c:v>-18.748000000000001</c:v>
                </c:pt>
              </c:numCache>
            </c:numRef>
          </c:xVal>
          <c:yVal>
            <c:numRef>
              <c:f>'Chuq-ouput_w_Garzione_Roperch'!$D$2:$D$35</c:f>
              <c:numCache>
                <c:formatCode>General</c:formatCode>
                <c:ptCount val="34"/>
                <c:pt idx="0">
                  <c:v>0</c:v>
                </c:pt>
                <c:pt idx="1">
                  <c:v>0.122684063851909</c:v>
                </c:pt>
                <c:pt idx="2">
                  <c:v>0.17305248287957301</c:v>
                </c:pt>
                <c:pt idx="3">
                  <c:v>0.19546939291703799</c:v>
                </c:pt>
                <c:pt idx="4">
                  <c:v>0.21905246010242399</c:v>
                </c:pt>
                <c:pt idx="5">
                  <c:v>0.284805736907012</c:v>
                </c:pt>
                <c:pt idx="6">
                  <c:v>0.62786801548018001</c:v>
                </c:pt>
                <c:pt idx="7">
                  <c:v>0.75756298292408197</c:v>
                </c:pt>
                <c:pt idx="8">
                  <c:v>1.2166677838100299</c:v>
                </c:pt>
                <c:pt idx="9">
                  <c:v>1.3039813684866901</c:v>
                </c:pt>
                <c:pt idx="10">
                  <c:v>1.4174191543454699</c:v>
                </c:pt>
                <c:pt idx="11">
                  <c:v>1.4755359506961401</c:v>
                </c:pt>
                <c:pt idx="12">
                  <c:v>1.49010235441898</c:v>
                </c:pt>
                <c:pt idx="13">
                  <c:v>1.5230242941146701</c:v>
                </c:pt>
                <c:pt idx="14">
                  <c:v>2.0516763055898499</c:v>
                </c:pt>
                <c:pt idx="15">
                  <c:v>2.0976368186793102</c:v>
                </c:pt>
                <c:pt idx="16">
                  <c:v>2.11124966394835</c:v>
                </c:pt>
                <c:pt idx="17">
                  <c:v>2.1682049322710299</c:v>
                </c:pt>
                <c:pt idx="18">
                  <c:v>2.2096639465048402</c:v>
                </c:pt>
                <c:pt idx="19">
                  <c:v>2.2644034572372398</c:v>
                </c:pt>
                <c:pt idx="20">
                  <c:v>2.3572414078188499</c:v>
                </c:pt>
                <c:pt idx="21">
                  <c:v>2.3688378774654599</c:v>
                </c:pt>
                <c:pt idx="22">
                  <c:v>2.3920399563313399</c:v>
                </c:pt>
                <c:pt idx="23">
                  <c:v>2.4062550449428302</c:v>
                </c:pt>
                <c:pt idx="24">
                  <c:v>2.4146405919175402</c:v>
                </c:pt>
                <c:pt idx="25">
                  <c:v>2.4320399986302501</c:v>
                </c:pt>
                <c:pt idx="26">
                  <c:v>2.4550052857644702</c:v>
                </c:pt>
                <c:pt idx="27">
                  <c:v>2.5074305106974299</c:v>
                </c:pt>
                <c:pt idx="28">
                  <c:v>2.62987152594979</c:v>
                </c:pt>
                <c:pt idx="29">
                  <c:v>2.6878166825216598</c:v>
                </c:pt>
                <c:pt idx="30">
                  <c:v>2.72254310229546</c:v>
                </c:pt>
                <c:pt idx="31">
                  <c:v>2.7422862948022999</c:v>
                </c:pt>
                <c:pt idx="32">
                  <c:v>2.7812880713760202</c:v>
                </c:pt>
                <c:pt idx="33">
                  <c:v>2.8594799035335101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5F-4975-BB3D-E91950BEA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76072"/>
        <c:axId val="469875416"/>
      </c:scatterChart>
      <c:valAx>
        <c:axId val="469876072"/>
        <c:scaling>
          <c:orientation val="minMax"/>
          <c:max val="-1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>
                    <a:latin typeface="Arial" panose="020B0604020202020204" pitchFamily="34" charset="0"/>
                    <a:cs typeface="Arial" panose="020B0604020202020204" pitchFamily="34" charset="0"/>
                  </a:rPr>
                  <a:t>Age (Ma)</a:t>
                </a:r>
              </a:p>
            </c:rich>
          </c:tx>
          <c:layout>
            <c:manualLayout>
              <c:xMode val="edge"/>
              <c:yMode val="edge"/>
              <c:x val="0.42280114472437069"/>
              <c:y val="0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875416"/>
        <c:crosses val="autoZero"/>
        <c:crossBetween val="midCat"/>
      </c:valAx>
      <c:valAx>
        <c:axId val="469875416"/>
        <c:scaling>
          <c:orientation val="maxMin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>
                    <a:latin typeface="Arial" panose="020B0604020202020204" pitchFamily="34" charset="0"/>
                    <a:cs typeface="Arial" panose="020B0604020202020204" pitchFamily="34" charset="0"/>
                  </a:rPr>
                  <a:t>Stratigraphic</a:t>
                </a:r>
                <a:r>
                  <a:rPr lang="en-CA" baseline="0">
                    <a:latin typeface="Arial" panose="020B0604020202020204" pitchFamily="34" charset="0"/>
                    <a:cs typeface="Arial" panose="020B0604020202020204" pitchFamily="34" charset="0"/>
                  </a:rPr>
                  <a:t> Thickness (km)</a:t>
                </a:r>
                <a:endParaRPr lang="en-CA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78084585321066"/>
              <c:y val="0.2002351268591426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87607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52095606653295834"/>
          <c:y val="0.13310768445610965"/>
          <c:w val="0.38286234331606989"/>
          <c:h val="0.29396981627296581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649867600879054E-2"/>
          <c:y val="0.12852617381160689"/>
          <c:w val="0.87591051669695175"/>
          <c:h val="0.85079104695246432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'Chuq-ouput_w_Garzione_Roperch'!$B$1</c:f>
              <c:strCache>
                <c:ptCount val="1"/>
                <c:pt idx="0">
                  <c:v>'Compacted Thickness (km)'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'Chuq-ouput_w_Garzione_Roperch'!$A$2:$A$40</c:f>
              <c:numCache>
                <c:formatCode>General</c:formatCode>
                <c:ptCount val="39"/>
                <c:pt idx="0">
                  <c:v>-36.700000000000003</c:v>
                </c:pt>
                <c:pt idx="1">
                  <c:v>-36.051000000000002</c:v>
                </c:pt>
                <c:pt idx="2">
                  <c:v>-35.892000000000003</c:v>
                </c:pt>
                <c:pt idx="3">
                  <c:v>-35.706000000000003</c:v>
                </c:pt>
                <c:pt idx="4">
                  <c:v>-35.293999999999997</c:v>
                </c:pt>
                <c:pt idx="5">
                  <c:v>-34.999000000000002</c:v>
                </c:pt>
                <c:pt idx="6">
                  <c:v>-33.704999999999998</c:v>
                </c:pt>
                <c:pt idx="7">
                  <c:v>-33.156999999999996</c:v>
                </c:pt>
                <c:pt idx="8">
                  <c:v>-31.033999999999999</c:v>
                </c:pt>
                <c:pt idx="9">
                  <c:v>-30.591000000000001</c:v>
                </c:pt>
                <c:pt idx="10">
                  <c:v>-29.97</c:v>
                </c:pt>
                <c:pt idx="11">
                  <c:v>-29.527000000000001</c:v>
                </c:pt>
                <c:pt idx="12">
                  <c:v>-29.477</c:v>
                </c:pt>
                <c:pt idx="13">
                  <c:v>-29.183</c:v>
                </c:pt>
                <c:pt idx="14">
                  <c:v>-25.986999999999998</c:v>
                </c:pt>
                <c:pt idx="15">
                  <c:v>-25.099</c:v>
                </c:pt>
                <c:pt idx="16">
                  <c:v>-24.984000000000002</c:v>
                </c:pt>
                <c:pt idx="17">
                  <c:v>-24.760999999999999</c:v>
                </c:pt>
                <c:pt idx="18">
                  <c:v>-24.474</c:v>
                </c:pt>
                <c:pt idx="19">
                  <c:v>-23.962</c:v>
                </c:pt>
                <c:pt idx="20">
                  <c:v>-23.295000000000002</c:v>
                </c:pt>
                <c:pt idx="21">
                  <c:v>-23.233000000000001</c:v>
                </c:pt>
                <c:pt idx="22">
                  <c:v>-23.03</c:v>
                </c:pt>
                <c:pt idx="23">
                  <c:v>-22.902000000000001</c:v>
                </c:pt>
                <c:pt idx="24">
                  <c:v>-22.754000000000001</c:v>
                </c:pt>
                <c:pt idx="25">
                  <c:v>-22.564</c:v>
                </c:pt>
                <c:pt idx="26">
                  <c:v>-22.268000000000001</c:v>
                </c:pt>
                <c:pt idx="27">
                  <c:v>-21.766999999999999</c:v>
                </c:pt>
                <c:pt idx="28">
                  <c:v>-20.709</c:v>
                </c:pt>
                <c:pt idx="29">
                  <c:v>-20.439</c:v>
                </c:pt>
                <c:pt idx="30">
                  <c:v>-20.213000000000001</c:v>
                </c:pt>
                <c:pt idx="31">
                  <c:v>-20.04</c:v>
                </c:pt>
                <c:pt idx="32">
                  <c:v>-19.722000000000001</c:v>
                </c:pt>
                <c:pt idx="33">
                  <c:v>-18.748000000000001</c:v>
                </c:pt>
                <c:pt idx="34">
                  <c:v>-14.2</c:v>
                </c:pt>
                <c:pt idx="35">
                  <c:v>-11.5</c:v>
                </c:pt>
                <c:pt idx="36">
                  <c:v>-10.4</c:v>
                </c:pt>
                <c:pt idx="37">
                  <c:v>-9</c:v>
                </c:pt>
                <c:pt idx="38">
                  <c:v>-5.3</c:v>
                </c:pt>
              </c:numCache>
            </c:numRef>
          </c:xVal>
          <c:yVal>
            <c:numRef>
              <c:f>'Chuq-ouput_w_Garzione_Roperch'!$B$2:$B$40</c:f>
              <c:numCache>
                <c:formatCode>General</c:formatCode>
                <c:ptCount val="39"/>
                <c:pt idx="0">
                  <c:v>0</c:v>
                </c:pt>
                <c:pt idx="1">
                  <c:v>9.0500000000000497E-2</c:v>
                </c:pt>
                <c:pt idx="2">
                  <c:v>0.131500000000001</c:v>
                </c:pt>
                <c:pt idx="3">
                  <c:v>0.15050000000000099</c:v>
                </c:pt>
                <c:pt idx="4">
                  <c:v>0.17099999999999899</c:v>
                </c:pt>
                <c:pt idx="5">
                  <c:v>0.23100000000000001</c:v>
                </c:pt>
                <c:pt idx="6">
                  <c:v>0.56100000000000005</c:v>
                </c:pt>
                <c:pt idx="7">
                  <c:v>0.73650000000000004</c:v>
                </c:pt>
                <c:pt idx="8">
                  <c:v>1.6405000000000001</c:v>
                </c:pt>
                <c:pt idx="9">
                  <c:v>1.8703000000000001</c:v>
                </c:pt>
                <c:pt idx="10">
                  <c:v>2.1993999999999998</c:v>
                </c:pt>
                <c:pt idx="11">
                  <c:v>2.47295</c:v>
                </c:pt>
                <c:pt idx="12">
                  <c:v>2.5287000000000002</c:v>
                </c:pt>
                <c:pt idx="13">
                  <c:v>2.7303999999999999</c:v>
                </c:pt>
                <c:pt idx="14">
                  <c:v>4.4776499999999997</c:v>
                </c:pt>
                <c:pt idx="15">
                  <c:v>4.62195</c:v>
                </c:pt>
                <c:pt idx="16">
                  <c:v>4.6649500000000002</c:v>
                </c:pt>
                <c:pt idx="17">
                  <c:v>4.8463000000000003</c:v>
                </c:pt>
                <c:pt idx="18">
                  <c:v>4.9798999999999998</c:v>
                </c:pt>
                <c:pt idx="19">
                  <c:v>5.15855</c:v>
                </c:pt>
                <c:pt idx="20">
                  <c:v>5.4679500000000001</c:v>
                </c:pt>
                <c:pt idx="21">
                  <c:v>5.5072000000000001</c:v>
                </c:pt>
                <c:pt idx="22">
                  <c:v>5.5861499999999999</c:v>
                </c:pt>
                <c:pt idx="23">
                  <c:v>5.6348000000000003</c:v>
                </c:pt>
                <c:pt idx="24">
                  <c:v>5.6635999999999997</c:v>
                </c:pt>
                <c:pt idx="25">
                  <c:v>5.7236000000000002</c:v>
                </c:pt>
                <c:pt idx="26">
                  <c:v>5.8033000000000001</c:v>
                </c:pt>
                <c:pt idx="27">
                  <c:v>5.9874499999999999</c:v>
                </c:pt>
                <c:pt idx="28">
                  <c:v>6.4300499999999996</c:v>
                </c:pt>
                <c:pt idx="29">
                  <c:v>6.6459000000000001</c:v>
                </c:pt>
                <c:pt idx="30">
                  <c:v>6.7773000000000003</c:v>
                </c:pt>
                <c:pt idx="31">
                  <c:v>6.8526999999999996</c:v>
                </c:pt>
                <c:pt idx="32">
                  <c:v>7.0031499999999998</c:v>
                </c:pt>
                <c:pt idx="33">
                  <c:v>7.3109000000000002</c:v>
                </c:pt>
                <c:pt idx="34">
                  <c:v>9.1301000000000005</c:v>
                </c:pt>
                <c:pt idx="35">
                  <c:v>11.630100000000001</c:v>
                </c:pt>
                <c:pt idx="36">
                  <c:v>12.930099999999999</c:v>
                </c:pt>
                <c:pt idx="37">
                  <c:v>14.2301</c:v>
                </c:pt>
                <c:pt idx="38">
                  <c:v>15.2301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CF-4F0E-80B5-7E06550841A0}"/>
            </c:ext>
          </c:extLst>
        </c:ser>
        <c:ser>
          <c:idx val="0"/>
          <c:order val="1"/>
          <c:tx>
            <c:strRef>
              <c:f>'Chuq-ouput_w_Garzione_Roperch'!$C$1</c:f>
              <c:strCache>
                <c:ptCount val="1"/>
                <c:pt idx="0">
                  <c:v>'Decompacted Thickness (km)'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'Chuq-ouput_w_Garzione_Roperch'!$A$2:$A$40</c:f>
              <c:numCache>
                <c:formatCode>General</c:formatCode>
                <c:ptCount val="39"/>
                <c:pt idx="0">
                  <c:v>-36.700000000000003</c:v>
                </c:pt>
                <c:pt idx="1">
                  <c:v>-36.051000000000002</c:v>
                </c:pt>
                <c:pt idx="2">
                  <c:v>-35.892000000000003</c:v>
                </c:pt>
                <c:pt idx="3">
                  <c:v>-35.706000000000003</c:v>
                </c:pt>
                <c:pt idx="4">
                  <c:v>-35.293999999999997</c:v>
                </c:pt>
                <c:pt idx="5">
                  <c:v>-34.999000000000002</c:v>
                </c:pt>
                <c:pt idx="6">
                  <c:v>-33.704999999999998</c:v>
                </c:pt>
                <c:pt idx="7">
                  <c:v>-33.156999999999996</c:v>
                </c:pt>
                <c:pt idx="8">
                  <c:v>-31.033999999999999</c:v>
                </c:pt>
                <c:pt idx="9">
                  <c:v>-30.591000000000001</c:v>
                </c:pt>
                <c:pt idx="10">
                  <c:v>-29.97</c:v>
                </c:pt>
                <c:pt idx="11">
                  <c:v>-29.527000000000001</c:v>
                </c:pt>
                <c:pt idx="12">
                  <c:v>-29.477</c:v>
                </c:pt>
                <c:pt idx="13">
                  <c:v>-29.183</c:v>
                </c:pt>
                <c:pt idx="14">
                  <c:v>-25.986999999999998</c:v>
                </c:pt>
                <c:pt idx="15">
                  <c:v>-25.099</c:v>
                </c:pt>
                <c:pt idx="16">
                  <c:v>-24.984000000000002</c:v>
                </c:pt>
                <c:pt idx="17">
                  <c:v>-24.760999999999999</c:v>
                </c:pt>
                <c:pt idx="18">
                  <c:v>-24.474</c:v>
                </c:pt>
                <c:pt idx="19">
                  <c:v>-23.962</c:v>
                </c:pt>
                <c:pt idx="20">
                  <c:v>-23.295000000000002</c:v>
                </c:pt>
                <c:pt idx="21">
                  <c:v>-23.233000000000001</c:v>
                </c:pt>
                <c:pt idx="22">
                  <c:v>-23.03</c:v>
                </c:pt>
                <c:pt idx="23">
                  <c:v>-22.902000000000001</c:v>
                </c:pt>
                <c:pt idx="24">
                  <c:v>-22.754000000000001</c:v>
                </c:pt>
                <c:pt idx="25">
                  <c:v>-22.564</c:v>
                </c:pt>
                <c:pt idx="26">
                  <c:v>-22.268000000000001</c:v>
                </c:pt>
                <c:pt idx="27">
                  <c:v>-21.766999999999999</c:v>
                </c:pt>
                <c:pt idx="28">
                  <c:v>-20.709</c:v>
                </c:pt>
                <c:pt idx="29">
                  <c:v>-20.439</c:v>
                </c:pt>
                <c:pt idx="30">
                  <c:v>-20.213000000000001</c:v>
                </c:pt>
                <c:pt idx="31">
                  <c:v>-20.04</c:v>
                </c:pt>
                <c:pt idx="32">
                  <c:v>-19.722000000000001</c:v>
                </c:pt>
                <c:pt idx="33">
                  <c:v>-18.748000000000001</c:v>
                </c:pt>
                <c:pt idx="34">
                  <c:v>-14.2</c:v>
                </c:pt>
                <c:pt idx="35">
                  <c:v>-11.5</c:v>
                </c:pt>
                <c:pt idx="36">
                  <c:v>-10.4</c:v>
                </c:pt>
                <c:pt idx="37">
                  <c:v>-9</c:v>
                </c:pt>
                <c:pt idx="38">
                  <c:v>-5.3</c:v>
                </c:pt>
              </c:numCache>
            </c:numRef>
          </c:xVal>
          <c:yVal>
            <c:numRef>
              <c:f>'Chuq-ouput_w_Garzione_Roperch'!$C$2:$C$40</c:f>
              <c:numCache>
                <c:formatCode>General</c:formatCode>
                <c:ptCount val="39"/>
                <c:pt idx="0">
                  <c:v>0</c:v>
                </c:pt>
                <c:pt idx="1">
                  <c:v>0.196070740449098</c:v>
                </c:pt>
                <c:pt idx="2">
                  <c:v>0.27968486640003598</c:v>
                </c:pt>
                <c:pt idx="3">
                  <c:v>0.31750804417276302</c:v>
                </c:pt>
                <c:pt idx="4">
                  <c:v>0.35771346285969502</c:v>
                </c:pt>
                <c:pt idx="5">
                  <c:v>0.47211631283992</c:v>
                </c:pt>
                <c:pt idx="6">
                  <c:v>1.0830910163994201</c:v>
                </c:pt>
                <c:pt idx="7">
                  <c:v>1.3552603197857001</c:v>
                </c:pt>
                <c:pt idx="8">
                  <c:v>2.5481605428227301</c:v>
                </c:pt>
                <c:pt idx="9">
                  <c:v>2.82197767013268</c:v>
                </c:pt>
                <c:pt idx="10">
                  <c:v>3.2024830907382298</c:v>
                </c:pt>
                <c:pt idx="11">
                  <c:v>3.4819406684177401</c:v>
                </c:pt>
                <c:pt idx="12">
                  <c:v>3.5416058011754799</c:v>
                </c:pt>
                <c:pt idx="13">
                  <c:v>3.7356593233333002</c:v>
                </c:pt>
                <c:pt idx="14">
                  <c:v>5.65288659683634</c:v>
                </c:pt>
                <c:pt idx="15">
                  <c:v>5.8128244341609401</c:v>
                </c:pt>
                <c:pt idx="16">
                  <c:v>5.8603769641321497</c:v>
                </c:pt>
                <c:pt idx="17">
                  <c:v>6.0603431840857898</c:v>
                </c:pt>
                <c:pt idx="18">
                  <c:v>6.2070215414431704</c:v>
                </c:pt>
                <c:pt idx="19">
                  <c:v>6.4022713831195803</c:v>
                </c:pt>
                <c:pt idx="20">
                  <c:v>6.7379148007924998</c:v>
                </c:pt>
                <c:pt idx="21">
                  <c:v>6.7802617627353703</c:v>
                </c:pt>
                <c:pt idx="22">
                  <c:v>6.8652809395451397</c:v>
                </c:pt>
                <c:pt idx="23">
                  <c:v>6.9175639073156203</c:v>
                </c:pt>
                <c:pt idx="24">
                  <c:v>6.94847604565238</c:v>
                </c:pt>
                <c:pt idx="25">
                  <c:v>7.0127841651719498</c:v>
                </c:pt>
                <c:pt idx="26">
                  <c:v>7.0980138482369197</c:v>
                </c:pt>
                <c:pt idx="27">
                  <c:v>7.2940966789293702</c:v>
                </c:pt>
                <c:pt idx="28">
                  <c:v>7.76055674431678</c:v>
                </c:pt>
                <c:pt idx="29">
                  <c:v>7.9855796969987196</c:v>
                </c:pt>
                <c:pt idx="30">
                  <c:v>8.1217760845076405</c:v>
                </c:pt>
                <c:pt idx="31">
                  <c:v>8.1996597509137104</c:v>
                </c:pt>
                <c:pt idx="32">
                  <c:v>8.35448116617866</c:v>
                </c:pt>
                <c:pt idx="33">
                  <c:v>8.66875185554672</c:v>
                </c:pt>
                <c:pt idx="34">
                  <c:v>10.459247966860399</c:v>
                </c:pt>
                <c:pt idx="35">
                  <c:v>12.7060562828865</c:v>
                </c:pt>
                <c:pt idx="36">
                  <c:v>13.7429089154769</c:v>
                </c:pt>
                <c:pt idx="37">
                  <c:v>14.650294377539099</c:v>
                </c:pt>
                <c:pt idx="38">
                  <c:v>15.2301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CF-4F0E-80B5-7E06550841A0}"/>
            </c:ext>
          </c:extLst>
        </c:ser>
        <c:ser>
          <c:idx val="2"/>
          <c:order val="2"/>
          <c:tx>
            <c:strRef>
              <c:f>'Chuq-ouput_w_Garzione_Roperch'!$D$1</c:f>
              <c:strCache>
                <c:ptCount val="1"/>
                <c:pt idx="0">
                  <c:v>'Tectonic subsidence (km)'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'Chuq-ouput_w_Garzione_Roperch'!$A$2:$A$40</c:f>
              <c:numCache>
                <c:formatCode>General</c:formatCode>
                <c:ptCount val="39"/>
                <c:pt idx="0">
                  <c:v>-36.700000000000003</c:v>
                </c:pt>
                <c:pt idx="1">
                  <c:v>-36.051000000000002</c:v>
                </c:pt>
                <c:pt idx="2">
                  <c:v>-35.892000000000003</c:v>
                </c:pt>
                <c:pt idx="3">
                  <c:v>-35.706000000000003</c:v>
                </c:pt>
                <c:pt idx="4">
                  <c:v>-35.293999999999997</c:v>
                </c:pt>
                <c:pt idx="5">
                  <c:v>-34.999000000000002</c:v>
                </c:pt>
                <c:pt idx="6">
                  <c:v>-33.704999999999998</c:v>
                </c:pt>
                <c:pt idx="7">
                  <c:v>-33.156999999999996</c:v>
                </c:pt>
                <c:pt idx="8">
                  <c:v>-31.033999999999999</c:v>
                </c:pt>
                <c:pt idx="9">
                  <c:v>-30.591000000000001</c:v>
                </c:pt>
                <c:pt idx="10">
                  <c:v>-29.97</c:v>
                </c:pt>
                <c:pt idx="11">
                  <c:v>-29.527000000000001</c:v>
                </c:pt>
                <c:pt idx="12">
                  <c:v>-29.477</c:v>
                </c:pt>
                <c:pt idx="13">
                  <c:v>-29.183</c:v>
                </c:pt>
                <c:pt idx="14">
                  <c:v>-25.986999999999998</c:v>
                </c:pt>
                <c:pt idx="15">
                  <c:v>-25.099</c:v>
                </c:pt>
                <c:pt idx="16">
                  <c:v>-24.984000000000002</c:v>
                </c:pt>
                <c:pt idx="17">
                  <c:v>-24.760999999999999</c:v>
                </c:pt>
                <c:pt idx="18">
                  <c:v>-24.474</c:v>
                </c:pt>
                <c:pt idx="19">
                  <c:v>-23.962</c:v>
                </c:pt>
                <c:pt idx="20">
                  <c:v>-23.295000000000002</c:v>
                </c:pt>
                <c:pt idx="21">
                  <c:v>-23.233000000000001</c:v>
                </c:pt>
                <c:pt idx="22">
                  <c:v>-23.03</c:v>
                </c:pt>
                <c:pt idx="23">
                  <c:v>-22.902000000000001</c:v>
                </c:pt>
                <c:pt idx="24">
                  <c:v>-22.754000000000001</c:v>
                </c:pt>
                <c:pt idx="25">
                  <c:v>-22.564</c:v>
                </c:pt>
                <c:pt idx="26">
                  <c:v>-22.268000000000001</c:v>
                </c:pt>
                <c:pt idx="27">
                  <c:v>-21.766999999999999</c:v>
                </c:pt>
                <c:pt idx="28">
                  <c:v>-20.709</c:v>
                </c:pt>
                <c:pt idx="29">
                  <c:v>-20.439</c:v>
                </c:pt>
                <c:pt idx="30">
                  <c:v>-20.213000000000001</c:v>
                </c:pt>
                <c:pt idx="31">
                  <c:v>-20.04</c:v>
                </c:pt>
                <c:pt idx="32">
                  <c:v>-19.722000000000001</c:v>
                </c:pt>
                <c:pt idx="33">
                  <c:v>-18.748000000000001</c:v>
                </c:pt>
                <c:pt idx="34">
                  <c:v>-14.2</c:v>
                </c:pt>
                <c:pt idx="35">
                  <c:v>-11.5</c:v>
                </c:pt>
                <c:pt idx="36">
                  <c:v>-10.4</c:v>
                </c:pt>
                <c:pt idx="37">
                  <c:v>-9</c:v>
                </c:pt>
                <c:pt idx="38">
                  <c:v>-5.3</c:v>
                </c:pt>
              </c:numCache>
            </c:numRef>
          </c:xVal>
          <c:yVal>
            <c:numRef>
              <c:f>'Chuq-ouput_w_Garzione_Roperch'!$D$2:$D$40</c:f>
              <c:numCache>
                <c:formatCode>General</c:formatCode>
                <c:ptCount val="39"/>
                <c:pt idx="0">
                  <c:v>0</c:v>
                </c:pt>
                <c:pt idx="1">
                  <c:v>0.122684063851909</c:v>
                </c:pt>
                <c:pt idx="2">
                  <c:v>0.17305248287957301</c:v>
                </c:pt>
                <c:pt idx="3">
                  <c:v>0.19546939291703799</c:v>
                </c:pt>
                <c:pt idx="4">
                  <c:v>0.21905246010242399</c:v>
                </c:pt>
                <c:pt idx="5">
                  <c:v>0.284805736907012</c:v>
                </c:pt>
                <c:pt idx="6">
                  <c:v>0.62786801548018001</c:v>
                </c:pt>
                <c:pt idx="7">
                  <c:v>0.75756298292408197</c:v>
                </c:pt>
                <c:pt idx="8">
                  <c:v>1.2166677838100299</c:v>
                </c:pt>
                <c:pt idx="9">
                  <c:v>1.3039813684866901</c:v>
                </c:pt>
                <c:pt idx="10">
                  <c:v>1.4174191543454699</c:v>
                </c:pt>
                <c:pt idx="11">
                  <c:v>1.4755359506961401</c:v>
                </c:pt>
                <c:pt idx="12">
                  <c:v>1.49010235441898</c:v>
                </c:pt>
                <c:pt idx="13">
                  <c:v>1.5230242941146701</c:v>
                </c:pt>
                <c:pt idx="14">
                  <c:v>2.0516763055898499</c:v>
                </c:pt>
                <c:pt idx="15">
                  <c:v>2.0976368186793102</c:v>
                </c:pt>
                <c:pt idx="16">
                  <c:v>2.11124966394835</c:v>
                </c:pt>
                <c:pt idx="17">
                  <c:v>2.1682049322710299</c:v>
                </c:pt>
                <c:pt idx="18">
                  <c:v>2.2096639465048402</c:v>
                </c:pt>
                <c:pt idx="19">
                  <c:v>2.2644034572372398</c:v>
                </c:pt>
                <c:pt idx="20">
                  <c:v>2.3572414078188499</c:v>
                </c:pt>
                <c:pt idx="21">
                  <c:v>2.3688378774654599</c:v>
                </c:pt>
                <c:pt idx="22">
                  <c:v>2.3920399563313399</c:v>
                </c:pt>
                <c:pt idx="23">
                  <c:v>2.4062550449428302</c:v>
                </c:pt>
                <c:pt idx="24">
                  <c:v>2.4146405919175402</c:v>
                </c:pt>
                <c:pt idx="25">
                  <c:v>2.4320399986302501</c:v>
                </c:pt>
                <c:pt idx="26">
                  <c:v>2.4550052857644702</c:v>
                </c:pt>
                <c:pt idx="27">
                  <c:v>2.5074305106974299</c:v>
                </c:pt>
                <c:pt idx="28">
                  <c:v>2.62987152594979</c:v>
                </c:pt>
                <c:pt idx="29">
                  <c:v>2.6878166825216598</c:v>
                </c:pt>
                <c:pt idx="30">
                  <c:v>2.72254310229546</c:v>
                </c:pt>
                <c:pt idx="31">
                  <c:v>2.7422862948022999</c:v>
                </c:pt>
                <c:pt idx="32">
                  <c:v>2.7812880713760202</c:v>
                </c:pt>
                <c:pt idx="33">
                  <c:v>2.8594799035335101</c:v>
                </c:pt>
                <c:pt idx="34">
                  <c:v>3.2827474864499102</c:v>
                </c:pt>
                <c:pt idx="35">
                  <c:v>3.7729447374369598</c:v>
                </c:pt>
                <c:pt idx="36">
                  <c:v>3.9885014586963901</c:v>
                </c:pt>
                <c:pt idx="37">
                  <c:v>4.17317916773127</c:v>
                </c:pt>
                <c:pt idx="38">
                  <c:v>4.2896066173939804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CF-4F0E-80B5-7E065508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76072"/>
        <c:axId val="469875416"/>
      </c:scatterChart>
      <c:valAx>
        <c:axId val="4698760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>
                    <a:latin typeface="Arial" panose="020B0604020202020204" pitchFamily="34" charset="0"/>
                    <a:cs typeface="Arial" panose="020B0604020202020204" pitchFamily="34" charset="0"/>
                  </a:rPr>
                  <a:t>Age (Ma)</a:t>
                </a:r>
              </a:p>
            </c:rich>
          </c:tx>
          <c:layout>
            <c:manualLayout>
              <c:xMode val="edge"/>
              <c:yMode val="edge"/>
              <c:x val="0.42280114472437069"/>
              <c:y val="0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875416"/>
        <c:crosses val="autoZero"/>
        <c:crossBetween val="midCat"/>
      </c:valAx>
      <c:valAx>
        <c:axId val="4698754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>
                    <a:latin typeface="Arial" panose="020B0604020202020204" pitchFamily="34" charset="0"/>
                    <a:cs typeface="Arial" panose="020B0604020202020204" pitchFamily="34" charset="0"/>
                  </a:rPr>
                  <a:t>Stratigraphic</a:t>
                </a:r>
                <a:r>
                  <a:rPr lang="en-CA" baseline="0">
                    <a:latin typeface="Arial" panose="020B0604020202020204" pitchFamily="34" charset="0"/>
                    <a:cs typeface="Arial" panose="020B0604020202020204" pitchFamily="34" charset="0"/>
                  </a:rPr>
                  <a:t> Thickness (km)</a:t>
                </a:r>
                <a:endParaRPr lang="en-CA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78084585321066"/>
              <c:y val="0.2002351268591426"/>
            </c:manualLayout>
          </c:layout>
          <c:overlay val="0"/>
        </c:title>
        <c:numFmt formatCode="General" sourceLinked="1"/>
        <c:majorTickMark val="in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876072"/>
        <c:crosses val="autoZero"/>
        <c:crossBetween val="midCat"/>
        <c:minorUnit val="1"/>
      </c:valAx>
    </c:plotArea>
    <c:legend>
      <c:legendPos val="r"/>
      <c:layout>
        <c:manualLayout>
          <c:xMode val="edge"/>
          <c:yMode val="edge"/>
          <c:x val="3.2447603287896955E-2"/>
          <c:y val="0.65625583260425779"/>
          <c:w val="0.48539093087840751"/>
          <c:h val="0.31711796442111401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649867600879054E-2"/>
          <c:y val="0.12852617381160689"/>
          <c:w val="0.87591051669695175"/>
          <c:h val="0.85079104695246432"/>
        </c:manualLayout>
      </c:layout>
      <c:scatterChart>
        <c:scatterStyle val="lineMarker"/>
        <c:varyColors val="0"/>
        <c:ser>
          <c:idx val="0"/>
          <c:order val="0"/>
          <c:tx>
            <c:v>Cusco (13.75° S, Sundell et al., 2018)</c:v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'Cusco- ouput Sundell et al'!$A$2:$A$8</c:f>
              <c:numCache>
                <c:formatCode>General</c:formatCode>
                <c:ptCount val="7"/>
                <c:pt idx="0">
                  <c:v>-57.9</c:v>
                </c:pt>
                <c:pt idx="1">
                  <c:v>-41.1</c:v>
                </c:pt>
                <c:pt idx="2">
                  <c:v>-36.5</c:v>
                </c:pt>
                <c:pt idx="3">
                  <c:v>-27.4</c:v>
                </c:pt>
                <c:pt idx="4">
                  <c:v>-23.1</c:v>
                </c:pt>
                <c:pt idx="5">
                  <c:v>-10.1</c:v>
                </c:pt>
                <c:pt idx="6">
                  <c:v>-7.4</c:v>
                </c:pt>
              </c:numCache>
            </c:numRef>
          </c:xVal>
          <c:yVal>
            <c:numRef>
              <c:f>'Cusco- ouput Sundell et al'!$D$2:$D$8</c:f>
              <c:numCache>
                <c:formatCode>General</c:formatCode>
                <c:ptCount val="7"/>
                <c:pt idx="0">
                  <c:v>0.11</c:v>
                </c:pt>
                <c:pt idx="1">
                  <c:v>0.49409899035819999</c:v>
                </c:pt>
                <c:pt idx="2">
                  <c:v>1.2604866537367401</c:v>
                </c:pt>
                <c:pt idx="3">
                  <c:v>1.8385153626822699</c:v>
                </c:pt>
                <c:pt idx="4">
                  <c:v>2.1138542223244299</c:v>
                </c:pt>
                <c:pt idx="5">
                  <c:v>2.1354988736392699</c:v>
                </c:pt>
                <c:pt idx="6">
                  <c:v>2.37078265899317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B6-4673-B1DD-AD64C6BBA0DF}"/>
            </c:ext>
          </c:extLst>
        </c:ser>
        <c:ser>
          <c:idx val="1"/>
          <c:order val="1"/>
          <c:tx>
            <c:v>Ayaviri (14.75° S, Perez and Levine, 2020)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'Ayaviri ouput - Perez &amp; Levine'!$A$2:$A$20</c:f>
              <c:numCache>
                <c:formatCode>General</c:formatCode>
                <c:ptCount val="19"/>
                <c:pt idx="0">
                  <c:v>-36.9</c:v>
                </c:pt>
                <c:pt idx="1">
                  <c:v>-36.6</c:v>
                </c:pt>
                <c:pt idx="2">
                  <c:v>-35.200000000000003</c:v>
                </c:pt>
                <c:pt idx="3">
                  <c:v>-30</c:v>
                </c:pt>
                <c:pt idx="4">
                  <c:v>-29.3</c:v>
                </c:pt>
                <c:pt idx="5">
                  <c:v>-29.3</c:v>
                </c:pt>
                <c:pt idx="6">
                  <c:v>-28.6</c:v>
                </c:pt>
                <c:pt idx="7">
                  <c:v>-28.6</c:v>
                </c:pt>
                <c:pt idx="8">
                  <c:v>-28.2</c:v>
                </c:pt>
                <c:pt idx="9">
                  <c:v>-27.6</c:v>
                </c:pt>
                <c:pt idx="10">
                  <c:v>-27.1</c:v>
                </c:pt>
                <c:pt idx="11">
                  <c:v>-26.4</c:v>
                </c:pt>
                <c:pt idx="12">
                  <c:v>-23.5</c:v>
                </c:pt>
                <c:pt idx="13">
                  <c:v>-23.2</c:v>
                </c:pt>
                <c:pt idx="14">
                  <c:v>-22.7</c:v>
                </c:pt>
                <c:pt idx="15">
                  <c:v>-16.899999999999999</c:v>
                </c:pt>
                <c:pt idx="16">
                  <c:v>-15.7</c:v>
                </c:pt>
                <c:pt idx="17">
                  <c:v>-9.1</c:v>
                </c:pt>
                <c:pt idx="18">
                  <c:v>-3.9</c:v>
                </c:pt>
              </c:numCache>
            </c:numRef>
          </c:xVal>
          <c:yVal>
            <c:numRef>
              <c:f>'Ayaviri ouput - Perez &amp; Levine'!$D$2:$D$20</c:f>
              <c:numCache>
                <c:formatCode>General</c:formatCode>
                <c:ptCount val="19"/>
                <c:pt idx="0">
                  <c:v>0</c:v>
                </c:pt>
                <c:pt idx="1">
                  <c:v>0.45275851111737497</c:v>
                </c:pt>
                <c:pt idx="2">
                  <c:v>0.73914923127615295</c:v>
                </c:pt>
                <c:pt idx="3">
                  <c:v>1.14221404048706</c:v>
                </c:pt>
                <c:pt idx="4">
                  <c:v>1.2057036871599001</c:v>
                </c:pt>
                <c:pt idx="5">
                  <c:v>1.51686247234022</c:v>
                </c:pt>
                <c:pt idx="6">
                  <c:v>1.7464436375116601</c:v>
                </c:pt>
                <c:pt idx="7">
                  <c:v>1.7598588986180601</c:v>
                </c:pt>
                <c:pt idx="8">
                  <c:v>2.0116656200948801</c:v>
                </c:pt>
                <c:pt idx="9">
                  <c:v>2.1086441660949</c:v>
                </c:pt>
                <c:pt idx="10">
                  <c:v>2.11190371418546</c:v>
                </c:pt>
                <c:pt idx="11">
                  <c:v>2.2209639461879802</c:v>
                </c:pt>
                <c:pt idx="12">
                  <c:v>2.2424011532896402</c:v>
                </c:pt>
                <c:pt idx="13">
                  <c:v>2.26395834884211</c:v>
                </c:pt>
                <c:pt idx="14">
                  <c:v>2.3234111503322299</c:v>
                </c:pt>
                <c:pt idx="15">
                  <c:v>2.3821284033954799</c:v>
                </c:pt>
                <c:pt idx="16">
                  <c:v>2.4018341203037501</c:v>
                </c:pt>
                <c:pt idx="17">
                  <c:v>2.57419918102666</c:v>
                </c:pt>
                <c:pt idx="18">
                  <c:v>2.5798575493022802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0B6-4673-B1DD-AD64C6BBA0DF}"/>
            </c:ext>
          </c:extLst>
        </c:ser>
        <c:ser>
          <c:idx val="2"/>
          <c:order val="2"/>
          <c:tx>
            <c:v>Corque (18°S, Roperch et al., 1999; Garzione et al., 2006; This study)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'Chuq-ouput_w_Garzione_Roperch'!$A$2:$A$40</c:f>
              <c:numCache>
                <c:formatCode>General</c:formatCode>
                <c:ptCount val="39"/>
                <c:pt idx="0">
                  <c:v>-36.700000000000003</c:v>
                </c:pt>
                <c:pt idx="1">
                  <c:v>-36.051000000000002</c:v>
                </c:pt>
                <c:pt idx="2">
                  <c:v>-35.892000000000003</c:v>
                </c:pt>
                <c:pt idx="3">
                  <c:v>-35.706000000000003</c:v>
                </c:pt>
                <c:pt idx="4">
                  <c:v>-35.293999999999997</c:v>
                </c:pt>
                <c:pt idx="5">
                  <c:v>-34.999000000000002</c:v>
                </c:pt>
                <c:pt idx="6">
                  <c:v>-33.704999999999998</c:v>
                </c:pt>
                <c:pt idx="7">
                  <c:v>-33.156999999999996</c:v>
                </c:pt>
                <c:pt idx="8">
                  <c:v>-31.033999999999999</c:v>
                </c:pt>
                <c:pt idx="9">
                  <c:v>-30.591000000000001</c:v>
                </c:pt>
                <c:pt idx="10">
                  <c:v>-29.97</c:v>
                </c:pt>
                <c:pt idx="11">
                  <c:v>-29.527000000000001</c:v>
                </c:pt>
                <c:pt idx="12">
                  <c:v>-29.477</c:v>
                </c:pt>
                <c:pt idx="13">
                  <c:v>-29.183</c:v>
                </c:pt>
                <c:pt idx="14">
                  <c:v>-25.986999999999998</c:v>
                </c:pt>
                <c:pt idx="15">
                  <c:v>-25.099</c:v>
                </c:pt>
                <c:pt idx="16">
                  <c:v>-24.984000000000002</c:v>
                </c:pt>
                <c:pt idx="17">
                  <c:v>-24.760999999999999</c:v>
                </c:pt>
                <c:pt idx="18">
                  <c:v>-24.474</c:v>
                </c:pt>
                <c:pt idx="19">
                  <c:v>-23.962</c:v>
                </c:pt>
                <c:pt idx="20">
                  <c:v>-23.295000000000002</c:v>
                </c:pt>
                <c:pt idx="21">
                  <c:v>-23.233000000000001</c:v>
                </c:pt>
                <c:pt idx="22">
                  <c:v>-23.03</c:v>
                </c:pt>
                <c:pt idx="23">
                  <c:v>-22.902000000000001</c:v>
                </c:pt>
                <c:pt idx="24">
                  <c:v>-22.754000000000001</c:v>
                </c:pt>
                <c:pt idx="25">
                  <c:v>-22.564</c:v>
                </c:pt>
                <c:pt idx="26">
                  <c:v>-22.268000000000001</c:v>
                </c:pt>
                <c:pt idx="27">
                  <c:v>-21.766999999999999</c:v>
                </c:pt>
                <c:pt idx="28">
                  <c:v>-20.709</c:v>
                </c:pt>
                <c:pt idx="29">
                  <c:v>-20.439</c:v>
                </c:pt>
                <c:pt idx="30">
                  <c:v>-20.213000000000001</c:v>
                </c:pt>
                <c:pt idx="31">
                  <c:v>-20.04</c:v>
                </c:pt>
                <c:pt idx="32">
                  <c:v>-19.722000000000001</c:v>
                </c:pt>
                <c:pt idx="33">
                  <c:v>-18.748000000000001</c:v>
                </c:pt>
                <c:pt idx="34">
                  <c:v>-14.2</c:v>
                </c:pt>
                <c:pt idx="35">
                  <c:v>-11.5</c:v>
                </c:pt>
                <c:pt idx="36">
                  <c:v>-10.4</c:v>
                </c:pt>
                <c:pt idx="37">
                  <c:v>-9</c:v>
                </c:pt>
                <c:pt idx="38">
                  <c:v>-5.3</c:v>
                </c:pt>
              </c:numCache>
            </c:numRef>
          </c:xVal>
          <c:yVal>
            <c:numRef>
              <c:f>'Chuq-ouput_w_Garzione_Roperch'!$D$2:$D$40</c:f>
              <c:numCache>
                <c:formatCode>General</c:formatCode>
                <c:ptCount val="39"/>
                <c:pt idx="0">
                  <c:v>0</c:v>
                </c:pt>
                <c:pt idx="1">
                  <c:v>0.122684063851909</c:v>
                </c:pt>
                <c:pt idx="2">
                  <c:v>0.17305248287957301</c:v>
                </c:pt>
                <c:pt idx="3">
                  <c:v>0.19546939291703799</c:v>
                </c:pt>
                <c:pt idx="4">
                  <c:v>0.21905246010242399</c:v>
                </c:pt>
                <c:pt idx="5">
                  <c:v>0.284805736907012</c:v>
                </c:pt>
                <c:pt idx="6">
                  <c:v>0.62786801548018001</c:v>
                </c:pt>
                <c:pt idx="7">
                  <c:v>0.75756298292408197</c:v>
                </c:pt>
                <c:pt idx="8">
                  <c:v>1.2166677838100299</c:v>
                </c:pt>
                <c:pt idx="9">
                  <c:v>1.3039813684866901</c:v>
                </c:pt>
                <c:pt idx="10">
                  <c:v>1.4174191543454699</c:v>
                </c:pt>
                <c:pt idx="11">
                  <c:v>1.4755359506961401</c:v>
                </c:pt>
                <c:pt idx="12">
                  <c:v>1.49010235441898</c:v>
                </c:pt>
                <c:pt idx="13">
                  <c:v>1.5230242941146701</c:v>
                </c:pt>
                <c:pt idx="14">
                  <c:v>2.0516763055898499</c:v>
                </c:pt>
                <c:pt idx="15">
                  <c:v>2.0976368186793102</c:v>
                </c:pt>
                <c:pt idx="16">
                  <c:v>2.11124966394835</c:v>
                </c:pt>
                <c:pt idx="17">
                  <c:v>2.1682049322710299</c:v>
                </c:pt>
                <c:pt idx="18">
                  <c:v>2.2096639465048402</c:v>
                </c:pt>
                <c:pt idx="19">
                  <c:v>2.2644034572372398</c:v>
                </c:pt>
                <c:pt idx="20">
                  <c:v>2.3572414078188499</c:v>
                </c:pt>
                <c:pt idx="21">
                  <c:v>2.3688378774654599</c:v>
                </c:pt>
                <c:pt idx="22">
                  <c:v>2.3920399563313399</c:v>
                </c:pt>
                <c:pt idx="23">
                  <c:v>2.4062550449428302</c:v>
                </c:pt>
                <c:pt idx="24">
                  <c:v>2.4146405919175402</c:v>
                </c:pt>
                <c:pt idx="25">
                  <c:v>2.4320399986302501</c:v>
                </c:pt>
                <c:pt idx="26">
                  <c:v>2.4550052857644702</c:v>
                </c:pt>
                <c:pt idx="27">
                  <c:v>2.5074305106974299</c:v>
                </c:pt>
                <c:pt idx="28">
                  <c:v>2.62987152594979</c:v>
                </c:pt>
                <c:pt idx="29">
                  <c:v>2.6878166825216598</c:v>
                </c:pt>
                <c:pt idx="30">
                  <c:v>2.72254310229546</c:v>
                </c:pt>
                <c:pt idx="31">
                  <c:v>2.7422862948022999</c:v>
                </c:pt>
                <c:pt idx="32">
                  <c:v>2.7812880713760202</c:v>
                </c:pt>
                <c:pt idx="33">
                  <c:v>2.8594799035335101</c:v>
                </c:pt>
                <c:pt idx="34">
                  <c:v>3.2827474864499102</c:v>
                </c:pt>
                <c:pt idx="35">
                  <c:v>3.7729447374369598</c:v>
                </c:pt>
                <c:pt idx="36">
                  <c:v>3.9885014586963901</c:v>
                </c:pt>
                <c:pt idx="37">
                  <c:v>4.17317916773127</c:v>
                </c:pt>
                <c:pt idx="38">
                  <c:v>4.2896066173939804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B6-4673-B1DD-AD64C6BBA0DF}"/>
            </c:ext>
          </c:extLst>
        </c:ser>
        <c:ser>
          <c:idx val="3"/>
          <c:order val="3"/>
          <c:tx>
            <c:v>Arizaro (24.5°S, DeCelles et al., 2015)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'Arizaro - output DeCelles et al'!$A$2:$A$8</c:f>
              <c:numCache>
                <c:formatCode>General</c:formatCode>
                <c:ptCount val="7"/>
                <c:pt idx="0">
                  <c:v>-20.6</c:v>
                </c:pt>
                <c:pt idx="1">
                  <c:v>-18.8</c:v>
                </c:pt>
                <c:pt idx="2">
                  <c:v>-17.899999999999999</c:v>
                </c:pt>
                <c:pt idx="3">
                  <c:v>-15.7</c:v>
                </c:pt>
                <c:pt idx="4">
                  <c:v>-14.2</c:v>
                </c:pt>
                <c:pt idx="5">
                  <c:v>-13.8</c:v>
                </c:pt>
                <c:pt idx="6">
                  <c:v>-8.4</c:v>
                </c:pt>
              </c:numCache>
            </c:numRef>
          </c:xVal>
          <c:yVal>
            <c:numRef>
              <c:f>'Arizaro - output DeCelles et al'!$D$2:$D$8</c:f>
              <c:numCache>
                <c:formatCode>General</c:formatCode>
                <c:ptCount val="7"/>
                <c:pt idx="0">
                  <c:v>0</c:v>
                </c:pt>
                <c:pt idx="1">
                  <c:v>8.6260761966744107E-2</c:v>
                </c:pt>
                <c:pt idx="2">
                  <c:v>0.164332983953483</c:v>
                </c:pt>
                <c:pt idx="3">
                  <c:v>1.33074328109434</c:v>
                </c:pt>
                <c:pt idx="4">
                  <c:v>1.4001170255272</c:v>
                </c:pt>
                <c:pt idx="5">
                  <c:v>1.44365240918368</c:v>
                </c:pt>
                <c:pt idx="6">
                  <c:v>1.45397310767104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95-4EF0-AF1D-BD0E28CC8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76072"/>
        <c:axId val="469875416"/>
      </c:scatterChart>
      <c:valAx>
        <c:axId val="469876072"/>
        <c:scaling>
          <c:orientation val="minMax"/>
          <c:min val="-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>
                    <a:latin typeface="Arial" panose="020B0604020202020204" pitchFamily="34" charset="0"/>
                    <a:cs typeface="Arial" panose="020B0604020202020204" pitchFamily="34" charset="0"/>
                  </a:rPr>
                  <a:t>Age (Ma)</a:t>
                </a:r>
              </a:p>
            </c:rich>
          </c:tx>
          <c:layout>
            <c:manualLayout>
              <c:xMode val="edge"/>
              <c:yMode val="edge"/>
              <c:x val="0.42280114472437069"/>
              <c:y val="0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875416"/>
        <c:crosses val="autoZero"/>
        <c:crossBetween val="midCat"/>
      </c:valAx>
      <c:valAx>
        <c:axId val="469875416"/>
        <c:scaling>
          <c:orientation val="maxMin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>
                    <a:latin typeface="Arial" panose="020B0604020202020204" pitchFamily="34" charset="0"/>
                    <a:cs typeface="Arial" panose="020B0604020202020204" pitchFamily="34" charset="0"/>
                  </a:rPr>
                  <a:t>Stratigraphic</a:t>
                </a:r>
                <a:r>
                  <a:rPr lang="en-CA" baseline="0">
                    <a:latin typeface="Arial" panose="020B0604020202020204" pitchFamily="34" charset="0"/>
                    <a:cs typeface="Arial" panose="020B0604020202020204" pitchFamily="34" charset="0"/>
                  </a:rPr>
                  <a:t> Thickness (km)</a:t>
                </a:r>
                <a:endParaRPr lang="en-CA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78084585321066"/>
              <c:y val="0.2002351268591426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876072"/>
        <c:crossesAt val="1"/>
        <c:crossBetween val="midCat"/>
      </c:valAx>
    </c:plotArea>
    <c:legend>
      <c:legendPos val="r"/>
      <c:layout>
        <c:manualLayout>
          <c:xMode val="edge"/>
          <c:yMode val="edge"/>
          <c:x val="3.2447603287896955E-2"/>
          <c:y val="0.61458916593759116"/>
          <c:w val="0.5371112466812944"/>
          <c:h val="0.38541083406240889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</xdr:colOff>
      <xdr:row>2</xdr:row>
      <xdr:rowOff>7938</xdr:rowOff>
    </xdr:from>
    <xdr:to>
      <xdr:col>15</xdr:col>
      <xdr:colOff>328611</xdr:colOff>
      <xdr:row>16</xdr:row>
      <xdr:rowOff>84138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5F5246-9C8B-4830-8D19-D66686D5D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31750</xdr:colOff>
      <xdr:row>17</xdr:row>
      <xdr:rowOff>23812</xdr:rowOff>
    </xdr:from>
    <xdr:to>
      <xdr:col>15</xdr:col>
      <xdr:colOff>336549</xdr:colOff>
      <xdr:row>31</xdr:row>
      <xdr:rowOff>100012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9F6EA4-FB31-43CC-B8F3-BDAD43E6F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23813</xdr:colOff>
      <xdr:row>32</xdr:row>
      <xdr:rowOff>55563</xdr:rowOff>
    </xdr:from>
    <xdr:to>
      <xdr:col>15</xdr:col>
      <xdr:colOff>328612</xdr:colOff>
      <xdr:row>46</xdr:row>
      <xdr:rowOff>131763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A67F46-43AA-4AFB-8429-9EE7A0A67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3B549-DC57-43DC-8C07-7C79987AE536}">
  <dimension ref="A1:U40"/>
  <sheetViews>
    <sheetView zoomScale="80" zoomScaleNormal="80" workbookViewId="0"/>
  </sheetViews>
  <sheetFormatPr baseColWidth="10" defaultColWidth="8.83203125" defaultRowHeight="15" x14ac:dyDescent="0.2"/>
  <cols>
    <col min="1" max="1" width="22" bestFit="1" customWidth="1"/>
    <col min="2" max="2" width="25.6640625" bestFit="1" customWidth="1"/>
    <col min="3" max="3" width="19.6640625" bestFit="1" customWidth="1"/>
    <col min="4" max="4" width="23.5" bestFit="1" customWidth="1"/>
    <col min="5" max="5" width="24.33203125" bestFit="1" customWidth="1"/>
    <col min="6" max="6" width="30.5" bestFit="1" customWidth="1"/>
    <col min="7" max="7" width="15.33203125" bestFit="1" customWidth="1"/>
    <col min="8" max="8" width="33.5" bestFit="1" customWidth="1"/>
  </cols>
  <sheetData>
    <row r="1" spans="1:21" x14ac:dyDescent="0.2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5</v>
      </c>
      <c r="G1" t="s">
        <v>6</v>
      </c>
      <c r="H1" t="s">
        <v>7</v>
      </c>
    </row>
    <row r="2" spans="1:21" x14ac:dyDescent="0.2">
      <c r="A2">
        <v>15.139599999999998</v>
      </c>
      <c r="B2">
        <v>15.230099999999998</v>
      </c>
      <c r="C2">
        <v>36.051000000000002</v>
      </c>
      <c r="D2">
        <v>36.700000000000003</v>
      </c>
      <c r="E2">
        <v>2680</v>
      </c>
      <c r="F2">
        <v>0.39</v>
      </c>
      <c r="G2">
        <v>0.56000000000000005</v>
      </c>
      <c r="H2">
        <v>2</v>
      </c>
      <c r="M2" s="1">
        <v>39.5</v>
      </c>
      <c r="N2" s="2">
        <v>36.700000000000003</v>
      </c>
      <c r="O2" s="3" t="s">
        <v>21</v>
      </c>
      <c r="P2" s="4"/>
    </row>
    <row r="3" spans="1:21" x14ac:dyDescent="0.2">
      <c r="A3">
        <v>15.098599999999998</v>
      </c>
      <c r="B3">
        <v>15.139599999999998</v>
      </c>
      <c r="C3">
        <v>35.892000000000003</v>
      </c>
      <c r="D3">
        <v>36.051000000000002</v>
      </c>
      <c r="E3">
        <v>2680</v>
      </c>
      <c r="F3">
        <v>0.39</v>
      </c>
      <c r="G3">
        <v>0.56000000000000005</v>
      </c>
      <c r="H3">
        <v>2</v>
      </c>
      <c r="M3" s="5">
        <v>130</v>
      </c>
      <c r="N3" s="6">
        <v>36.051000000000002</v>
      </c>
      <c r="O3" s="3" t="s">
        <v>21</v>
      </c>
      <c r="P3" s="4">
        <v>139.44530046224941</v>
      </c>
      <c r="R3">
        <f t="shared" ref="R3:R12" si="0">S4</f>
        <v>15.139599999999998</v>
      </c>
      <c r="S3">
        <f t="shared" ref="S3:S14" si="1">R3+(M3-M2)/1000</f>
        <v>15.230099999999998</v>
      </c>
      <c r="T3">
        <f t="shared" ref="T3:T14" si="2">U4</f>
        <v>36.051000000000002</v>
      </c>
      <c r="U3">
        <f t="shared" ref="U3:U14" si="3">N2</f>
        <v>36.700000000000003</v>
      </c>
    </row>
    <row r="4" spans="1:21" x14ac:dyDescent="0.2">
      <c r="A4">
        <v>15.079599999999997</v>
      </c>
      <c r="B4">
        <v>15.098599999999998</v>
      </c>
      <c r="C4">
        <v>35.706000000000003</v>
      </c>
      <c r="D4">
        <v>35.892000000000003</v>
      </c>
      <c r="E4">
        <v>2680</v>
      </c>
      <c r="F4">
        <v>0.39</v>
      </c>
      <c r="G4">
        <v>0.56000000000000005</v>
      </c>
      <c r="H4">
        <v>2</v>
      </c>
      <c r="M4" s="5">
        <v>171</v>
      </c>
      <c r="N4" s="6">
        <v>35.892000000000003</v>
      </c>
      <c r="O4" s="3" t="s">
        <v>22</v>
      </c>
      <c r="P4" s="4">
        <v>257.86163522012754</v>
      </c>
      <c r="R4">
        <f t="shared" si="0"/>
        <v>15.098599999999998</v>
      </c>
      <c r="S4">
        <f t="shared" si="1"/>
        <v>15.139599999999998</v>
      </c>
      <c r="T4">
        <f t="shared" si="2"/>
        <v>35.892000000000003</v>
      </c>
      <c r="U4">
        <f t="shared" si="3"/>
        <v>36.051000000000002</v>
      </c>
    </row>
    <row r="5" spans="1:21" x14ac:dyDescent="0.2">
      <c r="A5">
        <v>15.059099999999997</v>
      </c>
      <c r="B5">
        <v>15.079599999999997</v>
      </c>
      <c r="C5">
        <v>35.293999999999997</v>
      </c>
      <c r="D5">
        <v>35.706000000000003</v>
      </c>
      <c r="E5">
        <v>2680</v>
      </c>
      <c r="F5">
        <v>0.39</v>
      </c>
      <c r="G5">
        <v>0.56000000000000005</v>
      </c>
      <c r="H5">
        <v>2</v>
      </c>
      <c r="M5" s="5">
        <v>190</v>
      </c>
      <c r="N5" s="6">
        <v>35.706000000000003</v>
      </c>
      <c r="O5" s="3" t="s">
        <v>22</v>
      </c>
      <c r="P5" s="4">
        <v>102.15053763440864</v>
      </c>
      <c r="R5">
        <f t="shared" si="0"/>
        <v>15.079599999999997</v>
      </c>
      <c r="S5">
        <f t="shared" si="1"/>
        <v>15.098599999999998</v>
      </c>
      <c r="T5">
        <f t="shared" si="2"/>
        <v>35.706000000000003</v>
      </c>
      <c r="U5">
        <f t="shared" si="3"/>
        <v>35.892000000000003</v>
      </c>
    </row>
    <row r="6" spans="1:21" x14ac:dyDescent="0.2">
      <c r="A6">
        <v>14.999099999999997</v>
      </c>
      <c r="B6">
        <v>15.059099999999997</v>
      </c>
      <c r="C6">
        <v>34.999000000000002</v>
      </c>
      <c r="D6">
        <v>35.293999999999997</v>
      </c>
      <c r="E6">
        <v>2680</v>
      </c>
      <c r="F6">
        <v>0.39</v>
      </c>
      <c r="G6">
        <v>0.56000000000000005</v>
      </c>
      <c r="H6">
        <v>2</v>
      </c>
      <c r="M6" s="5">
        <v>210.5</v>
      </c>
      <c r="N6" s="6">
        <v>35.293999999999997</v>
      </c>
      <c r="O6" s="3" t="s">
        <v>23</v>
      </c>
      <c r="P6" s="4">
        <v>49.75728155339732</v>
      </c>
      <c r="R6">
        <f t="shared" si="0"/>
        <v>15.059099999999997</v>
      </c>
      <c r="S6">
        <f t="shared" si="1"/>
        <v>15.079599999999997</v>
      </c>
      <c r="T6">
        <f t="shared" si="2"/>
        <v>35.293999999999997</v>
      </c>
      <c r="U6">
        <f t="shared" si="3"/>
        <v>35.706000000000003</v>
      </c>
    </row>
    <row r="7" spans="1:21" x14ac:dyDescent="0.2">
      <c r="A7">
        <v>14.669099999999997</v>
      </c>
      <c r="B7">
        <v>14.999099999999997</v>
      </c>
      <c r="C7">
        <v>33.704999999999998</v>
      </c>
      <c r="D7">
        <v>34.999000000000002</v>
      </c>
      <c r="E7">
        <v>2680</v>
      </c>
      <c r="F7">
        <v>0.51</v>
      </c>
      <c r="G7">
        <v>0.63</v>
      </c>
      <c r="H7">
        <v>2</v>
      </c>
      <c r="M7" s="5">
        <v>270.5</v>
      </c>
      <c r="N7" s="6">
        <v>34.999000000000002</v>
      </c>
      <c r="O7" s="3" t="s">
        <v>23</v>
      </c>
      <c r="P7" s="4">
        <v>203.3898305084783</v>
      </c>
      <c r="R7">
        <f t="shared" si="0"/>
        <v>14.999099999999997</v>
      </c>
      <c r="S7">
        <f t="shared" si="1"/>
        <v>15.059099999999997</v>
      </c>
      <c r="T7">
        <f t="shared" si="2"/>
        <v>34.999000000000002</v>
      </c>
      <c r="U7">
        <f t="shared" si="3"/>
        <v>35.293999999999997</v>
      </c>
    </row>
    <row r="8" spans="1:21" x14ac:dyDescent="0.2">
      <c r="A8">
        <v>14.493599999999997</v>
      </c>
      <c r="B8">
        <v>14.669099999999997</v>
      </c>
      <c r="C8">
        <v>33.156999999999996</v>
      </c>
      <c r="D8">
        <v>33.704999999999998</v>
      </c>
      <c r="E8">
        <v>2680</v>
      </c>
      <c r="F8">
        <v>0.51</v>
      </c>
      <c r="G8">
        <v>0.63</v>
      </c>
      <c r="H8">
        <v>2</v>
      </c>
      <c r="M8" s="5">
        <v>600.5</v>
      </c>
      <c r="N8" s="6">
        <v>33.704999999999998</v>
      </c>
      <c r="O8" s="3" t="s">
        <v>24</v>
      </c>
      <c r="P8" s="4">
        <v>255.02318392581066</v>
      </c>
      <c r="R8">
        <f t="shared" si="0"/>
        <v>14.669099999999997</v>
      </c>
      <c r="S8">
        <f t="shared" si="1"/>
        <v>14.999099999999997</v>
      </c>
      <c r="T8">
        <f t="shared" si="2"/>
        <v>33.704999999999998</v>
      </c>
      <c r="U8">
        <f t="shared" si="3"/>
        <v>34.999000000000002</v>
      </c>
    </row>
    <row r="9" spans="1:21" x14ac:dyDescent="0.2">
      <c r="A9">
        <v>13.589599999999997</v>
      </c>
      <c r="B9">
        <v>14.493599999999997</v>
      </c>
      <c r="C9">
        <v>31.033999999999999</v>
      </c>
      <c r="D9">
        <v>33.156999999999996</v>
      </c>
      <c r="E9">
        <v>2680</v>
      </c>
      <c r="F9">
        <v>0.51</v>
      </c>
      <c r="G9">
        <v>0.63</v>
      </c>
      <c r="H9">
        <v>2</v>
      </c>
      <c r="M9" s="5">
        <v>776</v>
      </c>
      <c r="N9" s="6">
        <v>33.156999999999996</v>
      </c>
      <c r="O9" s="3" t="s">
        <v>24</v>
      </c>
      <c r="P9" s="4">
        <v>320.2554744525537</v>
      </c>
      <c r="R9">
        <f t="shared" si="0"/>
        <v>14.493599999999997</v>
      </c>
      <c r="S9">
        <f t="shared" si="1"/>
        <v>14.669099999999997</v>
      </c>
      <c r="T9">
        <f t="shared" si="2"/>
        <v>33.156999999999996</v>
      </c>
      <c r="U9">
        <f t="shared" si="3"/>
        <v>33.704999999999998</v>
      </c>
    </row>
    <row r="10" spans="1:21" x14ac:dyDescent="0.2">
      <c r="A10">
        <v>13.359799999999998</v>
      </c>
      <c r="B10">
        <v>13.589599999999997</v>
      </c>
      <c r="C10">
        <v>30.591000000000001</v>
      </c>
      <c r="D10">
        <v>31.033999999999999</v>
      </c>
      <c r="E10">
        <v>2680</v>
      </c>
      <c r="F10">
        <v>0.51</v>
      </c>
      <c r="G10">
        <v>0.63</v>
      </c>
      <c r="H10">
        <v>2</v>
      </c>
      <c r="M10" s="5">
        <v>1680</v>
      </c>
      <c r="N10" s="6">
        <v>31.033999999999999</v>
      </c>
      <c r="O10" s="3" t="s">
        <v>25</v>
      </c>
      <c r="P10" s="4">
        <v>425.81252943947294</v>
      </c>
      <c r="R10">
        <f t="shared" si="0"/>
        <v>13.589599999999997</v>
      </c>
      <c r="S10">
        <f t="shared" si="1"/>
        <v>14.493599999999997</v>
      </c>
      <c r="T10">
        <f t="shared" si="2"/>
        <v>31.033999999999999</v>
      </c>
      <c r="U10">
        <f t="shared" si="3"/>
        <v>33.156999999999996</v>
      </c>
    </row>
    <row r="11" spans="1:21" x14ac:dyDescent="0.2">
      <c r="A11">
        <v>13.030699999999998</v>
      </c>
      <c r="B11">
        <v>13.359799999999998</v>
      </c>
      <c r="C11">
        <v>29.97</v>
      </c>
      <c r="D11">
        <v>30.591000000000001</v>
      </c>
      <c r="E11">
        <v>2680</v>
      </c>
      <c r="F11">
        <v>0.51</v>
      </c>
      <c r="G11">
        <v>0.63</v>
      </c>
      <c r="H11">
        <v>2</v>
      </c>
      <c r="M11" s="5">
        <v>1909.8</v>
      </c>
      <c r="N11" s="6">
        <v>30.591000000000001</v>
      </c>
      <c r="O11" s="3" t="s">
        <v>25</v>
      </c>
      <c r="P11" s="4">
        <v>518.73589164785801</v>
      </c>
      <c r="R11">
        <f t="shared" si="0"/>
        <v>13.359799999999998</v>
      </c>
      <c r="S11">
        <f t="shared" si="1"/>
        <v>13.589599999999997</v>
      </c>
      <c r="T11">
        <f t="shared" si="2"/>
        <v>30.591000000000001</v>
      </c>
      <c r="U11">
        <f t="shared" si="3"/>
        <v>31.033999999999999</v>
      </c>
    </row>
    <row r="12" spans="1:21" x14ac:dyDescent="0.2">
      <c r="A12">
        <v>12.757149999999998</v>
      </c>
      <c r="B12">
        <v>13.030699999999998</v>
      </c>
      <c r="C12">
        <v>29.527000000000001</v>
      </c>
      <c r="D12">
        <v>29.97</v>
      </c>
      <c r="E12">
        <v>2680</v>
      </c>
      <c r="F12">
        <v>0.39</v>
      </c>
      <c r="G12">
        <v>0.56000000000000005</v>
      </c>
      <c r="H12">
        <v>2</v>
      </c>
      <c r="M12" s="5">
        <v>2238.9</v>
      </c>
      <c r="N12" s="6">
        <v>29.97</v>
      </c>
      <c r="O12" s="3" t="s">
        <v>26</v>
      </c>
      <c r="P12" s="4">
        <v>529.95169082125437</v>
      </c>
      <c r="R12">
        <f t="shared" si="0"/>
        <v>13.030699999999998</v>
      </c>
      <c r="S12">
        <f t="shared" si="1"/>
        <v>13.359799999999998</v>
      </c>
      <c r="T12">
        <f t="shared" si="2"/>
        <v>29.97</v>
      </c>
      <c r="U12">
        <f t="shared" si="3"/>
        <v>30.591000000000001</v>
      </c>
    </row>
    <row r="13" spans="1:21" x14ac:dyDescent="0.2">
      <c r="A13">
        <v>12.701399999999998</v>
      </c>
      <c r="B13">
        <v>12.757149999999998</v>
      </c>
      <c r="C13">
        <v>29.477</v>
      </c>
      <c r="D13">
        <v>29.527000000000001</v>
      </c>
      <c r="E13">
        <v>2680</v>
      </c>
      <c r="F13">
        <v>0.39</v>
      </c>
      <c r="G13">
        <v>0.56000000000000005</v>
      </c>
      <c r="H13">
        <v>2</v>
      </c>
      <c r="M13" s="5">
        <v>2512.4499999999998</v>
      </c>
      <c r="N13" s="6">
        <v>29.527000000000001</v>
      </c>
      <c r="O13" s="3" t="s">
        <v>26</v>
      </c>
      <c r="P13" s="4">
        <v>617.49435665914461</v>
      </c>
      <c r="R13">
        <f>S14</f>
        <v>12.757149999999998</v>
      </c>
      <c r="S13">
        <f t="shared" si="1"/>
        <v>13.030699999999998</v>
      </c>
      <c r="T13">
        <f t="shared" si="2"/>
        <v>29.527000000000001</v>
      </c>
      <c r="U13">
        <f t="shared" si="3"/>
        <v>29.97</v>
      </c>
    </row>
    <row r="14" spans="1:21" x14ac:dyDescent="0.2">
      <c r="A14">
        <v>12.499699999999997</v>
      </c>
      <c r="B14">
        <v>12.701399999999998</v>
      </c>
      <c r="C14">
        <v>29.183</v>
      </c>
      <c r="D14">
        <v>29.477</v>
      </c>
      <c r="E14">
        <v>2680</v>
      </c>
      <c r="F14">
        <v>0.27</v>
      </c>
      <c r="G14">
        <v>0.49</v>
      </c>
      <c r="H14">
        <v>2</v>
      </c>
      <c r="M14" s="5">
        <v>2568.1999999999998</v>
      </c>
      <c r="N14" s="6">
        <v>29.477</v>
      </c>
      <c r="O14" s="3" t="s">
        <v>26</v>
      </c>
      <c r="P14" s="4">
        <v>1114.9999999999841</v>
      </c>
      <c r="R14">
        <f>S15</f>
        <v>12.701399999999998</v>
      </c>
      <c r="S14">
        <f t="shared" si="1"/>
        <v>12.757149999999998</v>
      </c>
      <c r="T14">
        <f t="shared" si="2"/>
        <v>29.477</v>
      </c>
      <c r="U14">
        <f t="shared" si="3"/>
        <v>29.527000000000001</v>
      </c>
    </row>
    <row r="15" spans="1:21" x14ac:dyDescent="0.2">
      <c r="A15">
        <v>11.948149999999998</v>
      </c>
      <c r="B15">
        <v>12.499699999999997</v>
      </c>
      <c r="C15">
        <v>28.277999999999999</v>
      </c>
      <c r="D15">
        <v>29.183</v>
      </c>
      <c r="E15">
        <v>2680</v>
      </c>
      <c r="F15">
        <v>0.27</v>
      </c>
      <c r="G15">
        <v>0.49</v>
      </c>
      <c r="H15">
        <v>2</v>
      </c>
      <c r="M15" s="5">
        <v>2769.9</v>
      </c>
      <c r="N15" s="6">
        <v>29.183</v>
      </c>
      <c r="O15" s="3" t="s">
        <v>26</v>
      </c>
      <c r="P15" s="4">
        <v>686.05442176870702</v>
      </c>
      <c r="R15">
        <f>S16</f>
        <v>12.499699999999997</v>
      </c>
      <c r="S15">
        <f>R15+(M15-M14)/1000</f>
        <v>12.701399999999998</v>
      </c>
      <c r="T15">
        <f>U16</f>
        <v>25.986999999999998</v>
      </c>
      <c r="U15">
        <f>N14</f>
        <v>29.477</v>
      </c>
    </row>
    <row r="16" spans="1:21" x14ac:dyDescent="0.2">
      <c r="A16">
        <v>10.608149999999997</v>
      </c>
      <c r="B16">
        <v>10.752449999999998</v>
      </c>
      <c r="C16">
        <v>25.099</v>
      </c>
      <c r="D16">
        <v>25.986999999999998</v>
      </c>
      <c r="E16">
        <v>2680</v>
      </c>
      <c r="F16">
        <v>0.27</v>
      </c>
      <c r="G16">
        <v>0.49</v>
      </c>
      <c r="H16">
        <v>2</v>
      </c>
      <c r="M16" s="5">
        <v>4517.1499999999996</v>
      </c>
      <c r="N16" s="6">
        <v>25.986999999999998</v>
      </c>
      <c r="O16" s="3" t="s">
        <v>27</v>
      </c>
      <c r="P16" s="4">
        <v>315.41132478632409</v>
      </c>
      <c r="R16">
        <f>S17</f>
        <v>10.752449999999998</v>
      </c>
      <c r="S16">
        <f>R16+(M16-M15)/1000</f>
        <v>12.499699999999997</v>
      </c>
      <c r="T16">
        <f>U17</f>
        <v>25.986999999999998</v>
      </c>
      <c r="U16">
        <f>N16</f>
        <v>25.986999999999998</v>
      </c>
    </row>
    <row r="17" spans="1:21" x14ac:dyDescent="0.2">
      <c r="A17">
        <v>10.565149999999997</v>
      </c>
      <c r="B17">
        <v>10.608149999999997</v>
      </c>
      <c r="C17">
        <v>24.984000000000002</v>
      </c>
      <c r="D17">
        <v>25.099</v>
      </c>
      <c r="E17">
        <v>2680</v>
      </c>
      <c r="F17">
        <v>0.27</v>
      </c>
      <c r="G17">
        <v>0.49</v>
      </c>
      <c r="H17">
        <v>2</v>
      </c>
      <c r="M17" s="5">
        <v>4661.4500000000007</v>
      </c>
      <c r="N17" s="6">
        <v>25.099</v>
      </c>
      <c r="O17" s="3" t="s">
        <v>27</v>
      </c>
      <c r="P17" s="4">
        <v>162.50000000000156</v>
      </c>
      <c r="R17">
        <f>S18</f>
        <v>10.608149999999997</v>
      </c>
      <c r="S17">
        <f>R17+(M17-M16)/1000</f>
        <v>10.752449999999998</v>
      </c>
      <c r="T17">
        <f>U18</f>
        <v>25.099</v>
      </c>
      <c r="U17">
        <f>N16</f>
        <v>25.986999999999998</v>
      </c>
    </row>
    <row r="18" spans="1:21" x14ac:dyDescent="0.2">
      <c r="A18">
        <v>10.383799999999997</v>
      </c>
      <c r="B18">
        <v>10.565149999999997</v>
      </c>
      <c r="C18">
        <v>24.760999999999999</v>
      </c>
      <c r="D18">
        <v>24.984000000000002</v>
      </c>
      <c r="E18">
        <v>2680</v>
      </c>
      <c r="F18">
        <v>0.27</v>
      </c>
      <c r="G18">
        <v>0.49</v>
      </c>
      <c r="H18">
        <v>2</v>
      </c>
      <c r="M18" s="5">
        <v>4704.4500000000007</v>
      </c>
      <c r="N18" s="6">
        <v>24.984000000000002</v>
      </c>
      <c r="O18" s="3" t="s">
        <v>28</v>
      </c>
      <c r="P18" s="4">
        <v>373.91304347826593</v>
      </c>
      <c r="R18">
        <f>S19</f>
        <v>10.565149999999997</v>
      </c>
      <c r="S18">
        <f>R18+(M18-M17)/1000</f>
        <v>10.608149999999997</v>
      </c>
      <c r="T18">
        <f>U19</f>
        <v>24.984000000000002</v>
      </c>
      <c r="U18">
        <f>N17</f>
        <v>25.099</v>
      </c>
    </row>
    <row r="19" spans="1:21" x14ac:dyDescent="0.2">
      <c r="A19">
        <v>10.250199999999998</v>
      </c>
      <c r="B19">
        <v>10.383799999999997</v>
      </c>
      <c r="C19">
        <v>24.474</v>
      </c>
      <c r="D19">
        <v>24.760999999999999</v>
      </c>
      <c r="E19">
        <v>2680</v>
      </c>
      <c r="F19">
        <v>0.27</v>
      </c>
      <c r="G19">
        <v>0.49</v>
      </c>
      <c r="H19">
        <v>2</v>
      </c>
      <c r="M19" s="5">
        <v>4885.8</v>
      </c>
      <c r="N19" s="6">
        <v>24.760999999999999</v>
      </c>
      <c r="O19" s="3" t="s">
        <v>28</v>
      </c>
      <c r="P19" s="4">
        <v>813.22869955155784</v>
      </c>
      <c r="R19">
        <f>S20</f>
        <v>10.383799999999997</v>
      </c>
      <c r="S19">
        <f>R19+(M19-M18)/1000</f>
        <v>10.565149999999997</v>
      </c>
      <c r="T19">
        <f>U20</f>
        <v>24.760999999999999</v>
      </c>
      <c r="U19">
        <f>N18</f>
        <v>24.984000000000002</v>
      </c>
    </row>
    <row r="20" spans="1:21" x14ac:dyDescent="0.2">
      <c r="A20">
        <v>10.071549999999998</v>
      </c>
      <c r="B20">
        <v>10.250199999999998</v>
      </c>
      <c r="C20">
        <v>23.962</v>
      </c>
      <c r="D20">
        <v>24.474</v>
      </c>
      <c r="E20">
        <v>2680</v>
      </c>
      <c r="F20">
        <v>0.27</v>
      </c>
      <c r="G20">
        <v>0.49</v>
      </c>
      <c r="H20">
        <v>2</v>
      </c>
      <c r="M20" s="5">
        <v>5019.4000000000005</v>
      </c>
      <c r="N20" s="6">
        <v>24.474</v>
      </c>
      <c r="O20" s="3" t="s">
        <v>29</v>
      </c>
      <c r="P20" s="4">
        <v>465.5052264808391</v>
      </c>
      <c r="R20">
        <f>S21</f>
        <v>10.250199999999998</v>
      </c>
      <c r="S20">
        <f>R20+(M20-M19)/1000</f>
        <v>10.383799999999997</v>
      </c>
      <c r="T20">
        <f>U21</f>
        <v>24.474</v>
      </c>
      <c r="U20">
        <f>N19</f>
        <v>24.760999999999999</v>
      </c>
    </row>
    <row r="21" spans="1:21" x14ac:dyDescent="0.2">
      <c r="A21">
        <v>9.7621499999999983</v>
      </c>
      <c r="B21">
        <v>10.071549999999998</v>
      </c>
      <c r="C21">
        <v>23.295000000000002</v>
      </c>
      <c r="D21">
        <v>23.962</v>
      </c>
      <c r="E21">
        <v>2680</v>
      </c>
      <c r="F21">
        <v>0.27</v>
      </c>
      <c r="G21">
        <v>0.49</v>
      </c>
      <c r="H21">
        <v>2</v>
      </c>
      <c r="M21" s="5">
        <v>5198.05</v>
      </c>
      <c r="N21" s="6">
        <v>23.962</v>
      </c>
      <c r="O21" s="3" t="s">
        <v>29</v>
      </c>
      <c r="P21" s="4">
        <v>348.92578124999898</v>
      </c>
      <c r="R21">
        <f>S22</f>
        <v>10.071549999999998</v>
      </c>
      <c r="S21">
        <f>R21+(M21-M20)/1000</f>
        <v>10.250199999999998</v>
      </c>
      <c r="T21">
        <f>U22</f>
        <v>23.962</v>
      </c>
      <c r="U21">
        <f>N20</f>
        <v>24.474</v>
      </c>
    </row>
    <row r="22" spans="1:21" x14ac:dyDescent="0.2">
      <c r="A22">
        <v>9.7228999999999992</v>
      </c>
      <c r="B22">
        <v>9.7621499999999983</v>
      </c>
      <c r="C22">
        <v>23.233000000000001</v>
      </c>
      <c r="D22">
        <v>23.295000000000002</v>
      </c>
      <c r="E22">
        <v>2680</v>
      </c>
      <c r="F22">
        <v>0.27</v>
      </c>
      <c r="G22">
        <v>0.49</v>
      </c>
      <c r="H22">
        <v>2</v>
      </c>
      <c r="M22" s="5">
        <v>5507.4500000000007</v>
      </c>
      <c r="N22" s="6">
        <v>23.295000000000002</v>
      </c>
      <c r="O22" s="3" t="s">
        <v>30</v>
      </c>
      <c r="P22" s="4">
        <v>463.86806596701865</v>
      </c>
      <c r="R22">
        <f>S23</f>
        <v>9.7621499999999983</v>
      </c>
      <c r="S22">
        <f>R22+(M22-M21)/1000</f>
        <v>10.071549999999998</v>
      </c>
      <c r="T22">
        <f>U23</f>
        <v>23.295000000000002</v>
      </c>
      <c r="U22">
        <f>N21</f>
        <v>23.962</v>
      </c>
    </row>
    <row r="23" spans="1:21" x14ac:dyDescent="0.2">
      <c r="A23">
        <v>9.6439499999999985</v>
      </c>
      <c r="B23">
        <v>9.7228999999999992</v>
      </c>
      <c r="C23">
        <v>23.03</v>
      </c>
      <c r="D23">
        <v>23.233000000000001</v>
      </c>
      <c r="E23">
        <v>2680</v>
      </c>
      <c r="F23">
        <v>0.27</v>
      </c>
      <c r="G23">
        <v>0.49</v>
      </c>
      <c r="H23">
        <v>2</v>
      </c>
      <c r="M23" s="5">
        <v>5546.7</v>
      </c>
      <c r="N23" s="6">
        <v>23.233000000000001</v>
      </c>
      <c r="O23" s="3" t="s">
        <v>30</v>
      </c>
      <c r="P23" s="4">
        <v>633.06451612900571</v>
      </c>
      <c r="R23">
        <f>S24</f>
        <v>9.7228999999999992</v>
      </c>
      <c r="S23">
        <f>R23+(M23-M22)/1000</f>
        <v>9.7621499999999983</v>
      </c>
      <c r="T23">
        <f>U24</f>
        <v>23.233000000000001</v>
      </c>
      <c r="U23">
        <f>N22</f>
        <v>23.295000000000002</v>
      </c>
    </row>
    <row r="24" spans="1:21" x14ac:dyDescent="0.2">
      <c r="A24">
        <v>9.5952999999999982</v>
      </c>
      <c r="B24">
        <v>9.6439499999999985</v>
      </c>
      <c r="C24">
        <v>22.902000000000001</v>
      </c>
      <c r="D24">
        <v>23.03</v>
      </c>
      <c r="E24">
        <v>2680</v>
      </c>
      <c r="F24">
        <v>0.27</v>
      </c>
      <c r="G24">
        <v>0.49</v>
      </c>
      <c r="H24">
        <v>2</v>
      </c>
      <c r="M24" s="5">
        <v>5625.6500000000005</v>
      </c>
      <c r="N24" s="6">
        <v>23.03</v>
      </c>
      <c r="O24" s="3" t="s">
        <v>31</v>
      </c>
      <c r="P24" s="4">
        <v>388.91625615764019</v>
      </c>
      <c r="R24">
        <f>S25</f>
        <v>9.6439499999999985</v>
      </c>
      <c r="S24">
        <f>R24+(M24-M23)/1000</f>
        <v>9.7228999999999992</v>
      </c>
      <c r="T24">
        <f>U25</f>
        <v>23.03</v>
      </c>
      <c r="U24">
        <f>N23</f>
        <v>23.233000000000001</v>
      </c>
    </row>
    <row r="25" spans="1:21" x14ac:dyDescent="0.2">
      <c r="A25">
        <v>9.5664999999999978</v>
      </c>
      <c r="B25">
        <v>9.5952999999999982</v>
      </c>
      <c r="C25">
        <v>22.754000000000001</v>
      </c>
      <c r="D25">
        <v>22.902000000000001</v>
      </c>
      <c r="E25">
        <v>2680</v>
      </c>
      <c r="F25">
        <v>0.27</v>
      </c>
      <c r="G25">
        <v>0.49</v>
      </c>
      <c r="H25">
        <v>2</v>
      </c>
      <c r="M25" s="5">
        <v>5674.3</v>
      </c>
      <c r="N25" s="6">
        <v>22.902000000000001</v>
      </c>
      <c r="O25" s="3" t="s">
        <v>31</v>
      </c>
      <c r="P25" s="4">
        <v>380.07812499999682</v>
      </c>
      <c r="R25">
        <f>S26</f>
        <v>9.5952999999999982</v>
      </c>
      <c r="S25">
        <f>R25+(M25-M24)/1000</f>
        <v>9.6439499999999985</v>
      </c>
      <c r="T25">
        <f>U26</f>
        <v>22.902000000000001</v>
      </c>
      <c r="U25">
        <f>N24</f>
        <v>23.03</v>
      </c>
    </row>
    <row r="26" spans="1:21" x14ac:dyDescent="0.2">
      <c r="A26">
        <v>9.5064999999999973</v>
      </c>
      <c r="B26">
        <v>9.5664999999999978</v>
      </c>
      <c r="C26">
        <v>22.564</v>
      </c>
      <c r="D26">
        <v>22.754000000000001</v>
      </c>
      <c r="E26">
        <v>2680</v>
      </c>
      <c r="F26">
        <v>0.27</v>
      </c>
      <c r="G26">
        <v>0.49</v>
      </c>
      <c r="H26">
        <v>2</v>
      </c>
      <c r="M26" s="5">
        <v>5703.1</v>
      </c>
      <c r="N26" s="6">
        <v>22.754000000000001</v>
      </c>
      <c r="O26" s="3" t="s">
        <v>32</v>
      </c>
      <c r="P26" s="4">
        <v>194.59459459459623</v>
      </c>
      <c r="R26">
        <f>S27</f>
        <v>9.5664999999999978</v>
      </c>
      <c r="S26">
        <f>R26+(M26-M25)/1000</f>
        <v>9.5952999999999982</v>
      </c>
      <c r="T26">
        <f>U27</f>
        <v>22.754000000000001</v>
      </c>
      <c r="U26">
        <f>N25</f>
        <v>22.902000000000001</v>
      </c>
    </row>
    <row r="27" spans="1:21" x14ac:dyDescent="0.2">
      <c r="A27">
        <v>9.4267999999999983</v>
      </c>
      <c r="B27">
        <v>9.5064999999999973</v>
      </c>
      <c r="C27">
        <v>22.268000000000001</v>
      </c>
      <c r="D27">
        <v>22.564</v>
      </c>
      <c r="E27">
        <v>2680</v>
      </c>
      <c r="F27">
        <v>0.27</v>
      </c>
      <c r="G27">
        <v>0.49</v>
      </c>
      <c r="H27">
        <v>2</v>
      </c>
      <c r="M27" s="5">
        <v>5763.1</v>
      </c>
      <c r="N27" s="6">
        <v>22.564</v>
      </c>
      <c r="O27" s="3" t="s">
        <v>32</v>
      </c>
      <c r="P27" s="4">
        <v>315.78947368420842</v>
      </c>
      <c r="R27">
        <f>S28</f>
        <v>9.5064999999999973</v>
      </c>
      <c r="S27">
        <f>R27+(M27-M26)/1000</f>
        <v>9.5664999999999978</v>
      </c>
      <c r="T27">
        <f>U28</f>
        <v>22.564</v>
      </c>
      <c r="U27">
        <f>N26</f>
        <v>22.754000000000001</v>
      </c>
    </row>
    <row r="28" spans="1:21" x14ac:dyDescent="0.2">
      <c r="A28">
        <v>9.2426499999999994</v>
      </c>
      <c r="B28">
        <v>9.4267999999999983</v>
      </c>
      <c r="C28">
        <v>21.766999999999999</v>
      </c>
      <c r="D28">
        <v>22.268000000000001</v>
      </c>
      <c r="E28">
        <v>2680</v>
      </c>
      <c r="F28">
        <v>0.27</v>
      </c>
      <c r="G28">
        <v>0.49</v>
      </c>
      <c r="H28">
        <v>2</v>
      </c>
      <c r="M28" s="5">
        <v>5842.8</v>
      </c>
      <c r="N28" s="6">
        <v>22.268000000000001</v>
      </c>
      <c r="O28" s="3" t="s">
        <v>33</v>
      </c>
      <c r="P28" s="4">
        <v>269.25675675675672</v>
      </c>
      <c r="R28">
        <f>S29</f>
        <v>9.4267999999999983</v>
      </c>
      <c r="S28">
        <f>R28+(M28-M27)/1000</f>
        <v>9.5064999999999973</v>
      </c>
      <c r="T28">
        <f>U29</f>
        <v>22.268000000000001</v>
      </c>
      <c r="U28">
        <f>N27</f>
        <v>22.564</v>
      </c>
    </row>
    <row r="29" spans="1:21" x14ac:dyDescent="0.2">
      <c r="A29">
        <v>8.8000499999999988</v>
      </c>
      <c r="B29">
        <v>9.2426499999999994</v>
      </c>
      <c r="C29">
        <v>20.709</v>
      </c>
      <c r="D29">
        <v>21.766999999999999</v>
      </c>
      <c r="E29">
        <v>2680</v>
      </c>
      <c r="F29">
        <v>0.27</v>
      </c>
      <c r="G29">
        <v>0.49</v>
      </c>
      <c r="H29">
        <v>2</v>
      </c>
      <c r="M29" s="5">
        <v>6026.95</v>
      </c>
      <c r="N29" s="6">
        <v>21.766999999999999</v>
      </c>
      <c r="O29" s="3" t="s">
        <v>33</v>
      </c>
      <c r="P29" s="4">
        <v>367.56487025947939</v>
      </c>
      <c r="R29">
        <f>S30</f>
        <v>9.2426499999999994</v>
      </c>
      <c r="S29">
        <f>R29+(M29-M28)/1000</f>
        <v>9.4267999999999983</v>
      </c>
      <c r="T29">
        <f>U30</f>
        <v>21.766999999999999</v>
      </c>
      <c r="U29">
        <f>N28</f>
        <v>22.268000000000001</v>
      </c>
    </row>
    <row r="30" spans="1:21" x14ac:dyDescent="0.2">
      <c r="A30">
        <v>8.5841999999999992</v>
      </c>
      <c r="B30">
        <v>8.8000499999999988</v>
      </c>
      <c r="C30">
        <v>20.439</v>
      </c>
      <c r="D30">
        <v>20.709</v>
      </c>
      <c r="E30">
        <v>2680</v>
      </c>
      <c r="F30">
        <v>0.27</v>
      </c>
      <c r="G30">
        <v>0.49</v>
      </c>
      <c r="H30">
        <v>2</v>
      </c>
      <c r="M30" s="5">
        <v>6469.55</v>
      </c>
      <c r="N30" s="6">
        <v>20.709</v>
      </c>
      <c r="O30" s="3" t="s">
        <v>34</v>
      </c>
      <c r="P30" s="4">
        <v>418.3364839319475</v>
      </c>
      <c r="R30">
        <f>S31</f>
        <v>8.8000499999999988</v>
      </c>
      <c r="S30">
        <f>R30+(M30-M29)/1000</f>
        <v>9.2426499999999994</v>
      </c>
      <c r="T30">
        <f>U31</f>
        <v>20.709</v>
      </c>
      <c r="U30">
        <f>N29</f>
        <v>21.766999999999999</v>
      </c>
    </row>
    <row r="31" spans="1:21" x14ac:dyDescent="0.2">
      <c r="A31">
        <v>8.4527999999999999</v>
      </c>
      <c r="B31">
        <v>8.5841999999999992</v>
      </c>
      <c r="C31">
        <v>20.213000000000001</v>
      </c>
      <c r="D31">
        <v>20.439</v>
      </c>
      <c r="E31">
        <v>2680</v>
      </c>
      <c r="F31">
        <v>0.27</v>
      </c>
      <c r="G31">
        <v>0.49</v>
      </c>
      <c r="H31">
        <v>2</v>
      </c>
      <c r="M31" s="5">
        <v>6685.4000000000005</v>
      </c>
      <c r="N31" s="6">
        <v>20.439</v>
      </c>
      <c r="O31" s="3" t="s">
        <v>34</v>
      </c>
      <c r="P31" s="4">
        <v>799.44444444444707</v>
      </c>
      <c r="R31">
        <f>S32</f>
        <v>8.5841999999999992</v>
      </c>
      <c r="S31">
        <f>R31+(M31-M30)/1000</f>
        <v>8.8000499999999988</v>
      </c>
      <c r="T31">
        <f>U32</f>
        <v>20.439</v>
      </c>
      <c r="U31">
        <f>N30</f>
        <v>20.709</v>
      </c>
    </row>
    <row r="32" spans="1:21" x14ac:dyDescent="0.2">
      <c r="A32">
        <v>8.3773999999999997</v>
      </c>
      <c r="B32">
        <v>8.4527999999999999</v>
      </c>
      <c r="C32">
        <v>20.04</v>
      </c>
      <c r="D32">
        <v>20.213000000000001</v>
      </c>
      <c r="E32">
        <v>2680</v>
      </c>
      <c r="F32">
        <v>0.27</v>
      </c>
      <c r="G32">
        <v>0.49</v>
      </c>
      <c r="H32">
        <v>2</v>
      </c>
      <c r="M32" s="5">
        <v>6816.8</v>
      </c>
      <c r="N32" s="6">
        <v>20.213000000000001</v>
      </c>
      <c r="O32" s="3" t="s">
        <v>35</v>
      </c>
      <c r="P32" s="4">
        <v>581.4159292035406</v>
      </c>
      <c r="R32">
        <f>S33</f>
        <v>8.4527999999999999</v>
      </c>
      <c r="S32">
        <f>R32+(M32-M31)/1000</f>
        <v>8.5841999999999992</v>
      </c>
      <c r="T32">
        <f>U33</f>
        <v>20.213000000000001</v>
      </c>
      <c r="U32">
        <f>N31</f>
        <v>20.439</v>
      </c>
    </row>
    <row r="33" spans="1:21" x14ac:dyDescent="0.2">
      <c r="A33">
        <v>8.2269499999999987</v>
      </c>
      <c r="B33">
        <v>8.3773999999999997</v>
      </c>
      <c r="C33">
        <v>19.722000000000001</v>
      </c>
      <c r="D33">
        <v>20.04</v>
      </c>
      <c r="E33">
        <v>2680</v>
      </c>
      <c r="F33">
        <v>0.27</v>
      </c>
      <c r="G33">
        <v>0.49</v>
      </c>
      <c r="H33">
        <v>2</v>
      </c>
      <c r="M33" s="7">
        <v>6892.2</v>
      </c>
      <c r="N33" s="8">
        <v>20.04</v>
      </c>
      <c r="O33" s="3" t="s">
        <v>35</v>
      </c>
      <c r="P33" s="4">
        <v>435.83815028901063</v>
      </c>
      <c r="R33">
        <f>S34</f>
        <v>8.3773999999999997</v>
      </c>
      <c r="S33">
        <f>R33+(M33-M32)/1000</f>
        <v>8.4527999999999999</v>
      </c>
      <c r="T33">
        <f>U34</f>
        <v>20.04</v>
      </c>
      <c r="U33">
        <f>N32</f>
        <v>20.213000000000001</v>
      </c>
    </row>
    <row r="34" spans="1:21" x14ac:dyDescent="0.2">
      <c r="A34">
        <v>7.9192</v>
      </c>
      <c r="B34">
        <v>8.2269499999999987</v>
      </c>
      <c r="C34">
        <v>18.748000000000001</v>
      </c>
      <c r="D34">
        <v>19.722000000000001</v>
      </c>
      <c r="E34">
        <v>2680</v>
      </c>
      <c r="F34">
        <v>0.27</v>
      </c>
      <c r="G34">
        <v>0.49</v>
      </c>
      <c r="H34">
        <v>2</v>
      </c>
      <c r="M34" s="3">
        <v>7042.6500000000005</v>
      </c>
      <c r="N34" s="3">
        <v>19.722000000000001</v>
      </c>
      <c r="O34" s="3" t="s">
        <v>36</v>
      </c>
      <c r="P34" s="3">
        <v>473.11320754717531</v>
      </c>
      <c r="R34">
        <f>S35</f>
        <v>8.2269499999999987</v>
      </c>
      <c r="S34">
        <f>R34+(M34-M33)/1000</f>
        <v>8.3773999999999997</v>
      </c>
      <c r="T34">
        <f>U35</f>
        <v>19.722000000000001</v>
      </c>
      <c r="U34">
        <f>N33</f>
        <v>20.04</v>
      </c>
    </row>
    <row r="35" spans="1:21" x14ac:dyDescent="0.2">
      <c r="A35">
        <v>6.1</v>
      </c>
      <c r="B35">
        <v>7.9192</v>
      </c>
      <c r="C35">
        <v>14.2</v>
      </c>
      <c r="D35">
        <v>18.748000000000001</v>
      </c>
      <c r="E35">
        <v>2680</v>
      </c>
      <c r="F35">
        <v>0.27</v>
      </c>
      <c r="G35">
        <v>0.49</v>
      </c>
      <c r="H35">
        <v>2</v>
      </c>
      <c r="M35" s="3">
        <v>7350.4</v>
      </c>
      <c r="N35" s="3">
        <v>18.748000000000001</v>
      </c>
      <c r="O35" s="3" t="s">
        <v>36</v>
      </c>
      <c r="P35" s="3">
        <v>315.96509240246309</v>
      </c>
      <c r="R35">
        <f>S36</f>
        <v>7.9192</v>
      </c>
      <c r="S35">
        <f>R35+(M35-M34)/1000</f>
        <v>8.2269499999999987</v>
      </c>
      <c r="T35">
        <f>U36</f>
        <v>18.748000000000001</v>
      </c>
      <c r="U35">
        <f>N34</f>
        <v>19.722000000000001</v>
      </c>
    </row>
    <row r="36" spans="1:21" x14ac:dyDescent="0.2">
      <c r="A36">
        <v>3.6</v>
      </c>
      <c r="B36">
        <v>6.1</v>
      </c>
      <c r="C36">
        <v>11.5</v>
      </c>
      <c r="D36">
        <v>14.2</v>
      </c>
      <c r="E36">
        <v>2680</v>
      </c>
      <c r="F36">
        <v>0.27</v>
      </c>
      <c r="G36">
        <v>0.49</v>
      </c>
      <c r="H36">
        <v>2</v>
      </c>
      <c r="R36">
        <f>S37</f>
        <v>6.1</v>
      </c>
      <c r="S36">
        <f>R36+(U36-T36)*0.4</f>
        <v>7.9192</v>
      </c>
      <c r="T36">
        <f>U37</f>
        <v>14.2</v>
      </c>
      <c r="U36">
        <f>N35</f>
        <v>18.748000000000001</v>
      </c>
    </row>
    <row r="37" spans="1:21" x14ac:dyDescent="0.2">
      <c r="A37">
        <v>2.2999999999999998</v>
      </c>
      <c r="B37">
        <v>3.6</v>
      </c>
      <c r="C37">
        <v>10.4</v>
      </c>
      <c r="D37">
        <v>11.5</v>
      </c>
      <c r="E37">
        <v>2680</v>
      </c>
      <c r="F37">
        <v>0.27</v>
      </c>
      <c r="G37">
        <v>0.49</v>
      </c>
      <c r="H37">
        <v>2</v>
      </c>
      <c r="R37">
        <v>3.6</v>
      </c>
      <c r="S37">
        <v>6.1</v>
      </c>
      <c r="T37">
        <v>11.5</v>
      </c>
      <c r="U37">
        <v>14.2</v>
      </c>
    </row>
    <row r="38" spans="1:21" x14ac:dyDescent="0.2">
      <c r="A38">
        <v>1</v>
      </c>
      <c r="B38">
        <v>2.2999999999999998</v>
      </c>
      <c r="C38">
        <v>9</v>
      </c>
      <c r="D38">
        <v>10.4</v>
      </c>
      <c r="E38">
        <v>2680</v>
      </c>
      <c r="F38">
        <v>0.27</v>
      </c>
      <c r="G38">
        <v>0.49</v>
      </c>
      <c r="H38">
        <v>2</v>
      </c>
      <c r="R38">
        <v>2.2999999999999998</v>
      </c>
      <c r="S38">
        <v>3.6</v>
      </c>
      <c r="T38">
        <v>10.4</v>
      </c>
      <c r="U38">
        <v>11.5</v>
      </c>
    </row>
    <row r="39" spans="1:21" x14ac:dyDescent="0.2">
      <c r="A39">
        <v>0</v>
      </c>
      <c r="B39">
        <v>1</v>
      </c>
      <c r="C39">
        <v>5.3</v>
      </c>
      <c r="D39">
        <v>9</v>
      </c>
      <c r="E39">
        <v>2680</v>
      </c>
      <c r="F39">
        <v>0.27</v>
      </c>
      <c r="G39">
        <v>0.49</v>
      </c>
      <c r="H39">
        <v>2</v>
      </c>
      <c r="R39">
        <v>1</v>
      </c>
      <c r="S39">
        <v>2.2999999999999998</v>
      </c>
      <c r="T39">
        <v>9</v>
      </c>
      <c r="U39">
        <v>10.4</v>
      </c>
    </row>
    <row r="40" spans="1:21" x14ac:dyDescent="0.2">
      <c r="R40">
        <v>0</v>
      </c>
      <c r="S40">
        <v>1</v>
      </c>
      <c r="T40">
        <v>5.3</v>
      </c>
      <c r="U40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0049-DF73-4536-9C38-9E7AF6848905}">
  <dimension ref="A1:Q40"/>
  <sheetViews>
    <sheetView tabSelected="1" zoomScale="120" zoomScaleNormal="120" workbookViewId="0"/>
  </sheetViews>
  <sheetFormatPr baseColWidth="10" defaultColWidth="8.83203125" defaultRowHeight="15" x14ac:dyDescent="0.2"/>
  <sheetData>
    <row r="1" spans="1:17" x14ac:dyDescent="0.2">
      <c r="A1" t="s">
        <v>16</v>
      </c>
      <c r="B1" t="s">
        <v>17</v>
      </c>
      <c r="C1" t="s">
        <v>18</v>
      </c>
      <c r="D1" t="s">
        <v>19</v>
      </c>
      <c r="G1" t="s">
        <v>20</v>
      </c>
    </row>
    <row r="2" spans="1:17" x14ac:dyDescent="0.2">
      <c r="A2">
        <v>-36.700000000000003</v>
      </c>
      <c r="B2">
        <v>0</v>
      </c>
      <c r="C2">
        <v>0</v>
      </c>
      <c r="D2">
        <v>0</v>
      </c>
    </row>
    <row r="3" spans="1:17" x14ac:dyDescent="0.2">
      <c r="A3">
        <v>-36.051000000000002</v>
      </c>
      <c r="B3">
        <v>9.0500000000000497E-2</v>
      </c>
      <c r="C3">
        <v>0.196070740449098</v>
      </c>
      <c r="D3">
        <v>0.122684063851909</v>
      </c>
      <c r="G3">
        <f>(D3-D2)/(A3-A2)</f>
        <v>0.18903553752220159</v>
      </c>
      <c r="Q3">
        <f>(D9-D2)/(A9-A2)</f>
        <v>0.21381963954955704</v>
      </c>
    </row>
    <row r="4" spans="1:17" x14ac:dyDescent="0.2">
      <c r="A4">
        <v>-35.892000000000003</v>
      </c>
      <c r="B4">
        <v>0.131500000000001</v>
      </c>
      <c r="C4">
        <v>0.27968486640003598</v>
      </c>
      <c r="D4">
        <v>0.17305248287957301</v>
      </c>
      <c r="G4">
        <f t="shared" ref="G4:G16" si="0">(D4-D3)/(A4-A3)</f>
        <v>0.3167825096079519</v>
      </c>
      <c r="Q4">
        <f>(D16-D9)/(A16-A9)</f>
        <v>0.18049000316119501</v>
      </c>
    </row>
    <row r="5" spans="1:17" x14ac:dyDescent="0.2">
      <c r="A5">
        <v>-35.706000000000003</v>
      </c>
      <c r="B5">
        <v>0.15050000000000099</v>
      </c>
      <c r="C5">
        <v>0.31750804417276302</v>
      </c>
      <c r="D5">
        <v>0.19546939291703799</v>
      </c>
      <c r="G5">
        <f t="shared" si="0"/>
        <v>0.12052102170680104</v>
      </c>
      <c r="Q5">
        <f>(D35-D16)/(A35-A16)</f>
        <v>0.11159049564078748</v>
      </c>
    </row>
    <row r="6" spans="1:17" x14ac:dyDescent="0.2">
      <c r="A6">
        <v>-35.293999999999997</v>
      </c>
      <c r="B6">
        <v>0.17099999999999899</v>
      </c>
      <c r="C6">
        <v>0.35771346285969502</v>
      </c>
      <c r="D6">
        <v>0.21905246010242399</v>
      </c>
      <c r="G6">
        <f t="shared" si="0"/>
        <v>5.7240454333460304E-2</v>
      </c>
      <c r="Q6">
        <f>(D40-D39)/(A40-A39)</f>
        <v>3.1466878287219044E-2</v>
      </c>
    </row>
    <row r="7" spans="1:17" x14ac:dyDescent="0.2">
      <c r="A7">
        <v>-34.999000000000002</v>
      </c>
      <c r="B7">
        <v>0.23100000000000001</v>
      </c>
      <c r="C7">
        <v>0.47211631283992</v>
      </c>
      <c r="D7">
        <v>0.284805736907012</v>
      </c>
      <c r="G7">
        <f t="shared" si="0"/>
        <v>0.22289246374437022</v>
      </c>
    </row>
    <row r="8" spans="1:17" x14ac:dyDescent="0.2">
      <c r="A8">
        <v>-33.704999999999998</v>
      </c>
      <c r="B8">
        <v>0.56100000000000005</v>
      </c>
      <c r="C8">
        <v>1.0830910163994201</v>
      </c>
      <c r="D8">
        <v>0.62786801548018001</v>
      </c>
      <c r="G8">
        <f t="shared" si="0"/>
        <v>0.26511768050476581</v>
      </c>
    </row>
    <row r="9" spans="1:17" x14ac:dyDescent="0.2">
      <c r="A9">
        <v>-33.156999999999996</v>
      </c>
      <c r="B9">
        <v>0.73650000000000004</v>
      </c>
      <c r="C9">
        <v>1.3552603197857001</v>
      </c>
      <c r="D9">
        <v>0.75756298292408197</v>
      </c>
      <c r="G9">
        <f t="shared" si="0"/>
        <v>0.23666964862025827</v>
      </c>
    </row>
    <row r="10" spans="1:17" x14ac:dyDescent="0.2">
      <c r="A10">
        <v>-31.033999999999999</v>
      </c>
      <c r="B10">
        <v>1.6405000000000001</v>
      </c>
      <c r="C10">
        <v>2.5481605428227301</v>
      </c>
      <c r="D10">
        <v>1.2166677838100299</v>
      </c>
      <c r="G10">
        <f t="shared" si="0"/>
        <v>0.21625285015824233</v>
      </c>
    </row>
    <row r="11" spans="1:17" x14ac:dyDescent="0.2">
      <c r="A11">
        <v>-30.591000000000001</v>
      </c>
      <c r="B11">
        <v>1.8703000000000001</v>
      </c>
      <c r="C11">
        <v>2.82197767013268</v>
      </c>
      <c r="D11">
        <v>1.3039813684866901</v>
      </c>
      <c r="G11">
        <f t="shared" si="0"/>
        <v>0.19709612793828576</v>
      </c>
    </row>
    <row r="12" spans="1:17" x14ac:dyDescent="0.2">
      <c r="A12">
        <v>-29.97</v>
      </c>
      <c r="B12">
        <v>2.1993999999999998</v>
      </c>
      <c r="C12">
        <v>3.2024830907382298</v>
      </c>
      <c r="D12">
        <v>1.4174191543454699</v>
      </c>
      <c r="G12">
        <f t="shared" si="0"/>
        <v>0.18266954244569958</v>
      </c>
    </row>
    <row r="13" spans="1:17" x14ac:dyDescent="0.2">
      <c r="A13">
        <v>-29.527000000000001</v>
      </c>
      <c r="B13">
        <v>2.47295</v>
      </c>
      <c r="C13">
        <v>3.4819406684177401</v>
      </c>
      <c r="D13">
        <v>1.4755359506961401</v>
      </c>
      <c r="G13">
        <f t="shared" si="0"/>
        <v>0.13118915654778873</v>
      </c>
    </row>
    <row r="14" spans="1:17" x14ac:dyDescent="0.2">
      <c r="A14">
        <v>-29.477</v>
      </c>
      <c r="B14">
        <v>2.5287000000000002</v>
      </c>
      <c r="C14">
        <v>3.5416058011754799</v>
      </c>
      <c r="D14">
        <v>1.49010235441898</v>
      </c>
      <c r="G14">
        <f t="shared" si="0"/>
        <v>0.29132807445679393</v>
      </c>
    </row>
    <row r="15" spans="1:17" x14ac:dyDescent="0.2">
      <c r="A15">
        <v>-29.183</v>
      </c>
      <c r="B15">
        <v>2.7303999999999999</v>
      </c>
      <c r="C15">
        <v>3.7356593233333002</v>
      </c>
      <c r="D15">
        <v>1.5230242941146701</v>
      </c>
      <c r="G15">
        <f t="shared" si="0"/>
        <v>0.11197938672003427</v>
      </c>
    </row>
    <row r="16" spans="1:17" x14ac:dyDescent="0.2">
      <c r="A16">
        <v>-25.986999999999998</v>
      </c>
      <c r="B16">
        <v>4.4776499999999997</v>
      </c>
      <c r="C16">
        <v>5.65288659683634</v>
      </c>
      <c r="D16">
        <v>2.0516763055898499</v>
      </c>
      <c r="G16">
        <f t="shared" si="0"/>
        <v>0.16541051673190851</v>
      </c>
    </row>
    <row r="17" spans="1:7" x14ac:dyDescent="0.2">
      <c r="A17">
        <v>-25.099</v>
      </c>
      <c r="B17">
        <v>4.62195</v>
      </c>
      <c r="C17">
        <v>5.8128244341609401</v>
      </c>
      <c r="D17">
        <v>2.0976368186793102</v>
      </c>
      <c r="G17">
        <f>(D17-D16)/(A17-A16)</f>
        <v>5.1757334560203094E-2</v>
      </c>
    </row>
    <row r="18" spans="1:7" x14ac:dyDescent="0.2">
      <c r="A18">
        <v>-24.984000000000002</v>
      </c>
      <c r="B18">
        <v>4.6649500000000002</v>
      </c>
      <c r="C18">
        <v>5.8603769641321497</v>
      </c>
      <c r="D18">
        <v>2.11124966394835</v>
      </c>
      <c r="G18">
        <f>(D18-D17)/(A18-A17)</f>
        <v>0.1183725675568697</v>
      </c>
    </row>
    <row r="19" spans="1:7" x14ac:dyDescent="0.2">
      <c r="A19">
        <v>-24.760999999999999</v>
      </c>
      <c r="B19">
        <v>4.8463000000000003</v>
      </c>
      <c r="C19">
        <v>6.0603431840857898</v>
      </c>
      <c r="D19">
        <v>2.1682049322710299</v>
      </c>
      <c r="G19">
        <f>(D19-D18)/(A19-A18)</f>
        <v>0.25540479068466054</v>
      </c>
    </row>
    <row r="20" spans="1:7" x14ac:dyDescent="0.2">
      <c r="A20">
        <v>-24.474</v>
      </c>
      <c r="B20">
        <v>4.9798999999999998</v>
      </c>
      <c r="C20">
        <v>6.2070215414431704</v>
      </c>
      <c r="D20">
        <v>2.2096639465048402</v>
      </c>
      <c r="G20">
        <f>(D20-D19)/(A20-A19)</f>
        <v>0.14445649558818957</v>
      </c>
    </row>
    <row r="21" spans="1:7" x14ac:dyDescent="0.2">
      <c r="A21">
        <v>-23.962</v>
      </c>
      <c r="B21">
        <v>5.15855</v>
      </c>
      <c r="C21">
        <v>6.4022713831195803</v>
      </c>
      <c r="D21">
        <v>2.2644034572372398</v>
      </c>
      <c r="G21">
        <f>(D21-D20)/(A21-A20)</f>
        <v>0.10691310689921783</v>
      </c>
    </row>
    <row r="22" spans="1:7" x14ac:dyDescent="0.2">
      <c r="A22">
        <v>-23.295000000000002</v>
      </c>
      <c r="B22">
        <v>5.4679500000000001</v>
      </c>
      <c r="C22">
        <v>6.7379148007924998</v>
      </c>
      <c r="D22">
        <v>2.3572414078188499</v>
      </c>
      <c r="G22">
        <f>(D22-D21)/(A22-A21)</f>
        <v>0.13918733220631249</v>
      </c>
    </row>
    <row r="23" spans="1:7" x14ac:dyDescent="0.2">
      <c r="A23">
        <v>-23.233000000000001</v>
      </c>
      <c r="B23">
        <v>5.5072000000000001</v>
      </c>
      <c r="C23">
        <v>6.7802617627353703</v>
      </c>
      <c r="D23">
        <v>2.3688378774654599</v>
      </c>
      <c r="G23">
        <f>(D23-D22)/(A23-A22)</f>
        <v>0.18703983300983495</v>
      </c>
    </row>
    <row r="24" spans="1:7" x14ac:dyDescent="0.2">
      <c r="A24">
        <v>-23.03</v>
      </c>
      <c r="B24">
        <v>5.5861499999999999</v>
      </c>
      <c r="C24">
        <v>6.8652809395451397</v>
      </c>
      <c r="D24">
        <v>2.3920399563313399</v>
      </c>
      <c r="G24">
        <f>(D24-D23)/(A24-A23)</f>
        <v>0.11429595500433529</v>
      </c>
    </row>
    <row r="25" spans="1:7" x14ac:dyDescent="0.2">
      <c r="A25">
        <v>-22.902000000000001</v>
      </c>
      <c r="B25">
        <v>5.6348000000000003</v>
      </c>
      <c r="C25">
        <v>6.9175639073156203</v>
      </c>
      <c r="D25">
        <v>2.4062550449428302</v>
      </c>
      <c r="G25">
        <f>(D25-D24)/(A25-A24)</f>
        <v>0.11105537977726736</v>
      </c>
    </row>
    <row r="26" spans="1:7" x14ac:dyDescent="0.2">
      <c r="A26">
        <v>-22.754000000000001</v>
      </c>
      <c r="B26">
        <v>5.6635999999999997</v>
      </c>
      <c r="C26">
        <v>6.94847604565238</v>
      </c>
      <c r="D26">
        <v>2.4146405919175402</v>
      </c>
      <c r="G26">
        <f>(D26-D25)/(A26-A25)</f>
        <v>5.6659101180473473E-2</v>
      </c>
    </row>
    <row r="27" spans="1:7" x14ac:dyDescent="0.2">
      <c r="A27">
        <v>-22.564</v>
      </c>
      <c r="B27">
        <v>5.7236000000000002</v>
      </c>
      <c r="C27">
        <v>7.0127841651719498</v>
      </c>
      <c r="D27">
        <v>2.4320399986302501</v>
      </c>
      <c r="G27">
        <f>(D27-D26)/(A27-A26)</f>
        <v>9.1575824803735689E-2</v>
      </c>
    </row>
    <row r="28" spans="1:7" x14ac:dyDescent="0.2">
      <c r="A28">
        <v>-22.268000000000001</v>
      </c>
      <c r="B28">
        <v>5.8033000000000001</v>
      </c>
      <c r="C28">
        <v>7.0980138482369197</v>
      </c>
      <c r="D28">
        <v>2.4550052857644702</v>
      </c>
      <c r="G28">
        <f>(D28-D27)/(A28-A27)</f>
        <v>7.7585429507500442E-2</v>
      </c>
    </row>
    <row r="29" spans="1:7" x14ac:dyDescent="0.2">
      <c r="A29">
        <v>-21.766999999999999</v>
      </c>
      <c r="B29">
        <v>5.9874499999999999</v>
      </c>
      <c r="C29">
        <v>7.2940966789293702</v>
      </c>
      <c r="D29">
        <v>2.5074305106974299</v>
      </c>
      <c r="G29">
        <f>(D29-D28)/(A29-A28)</f>
        <v>0.10464116753085755</v>
      </c>
    </row>
    <row r="30" spans="1:7" x14ac:dyDescent="0.2">
      <c r="A30">
        <v>-20.709</v>
      </c>
      <c r="B30">
        <v>6.4300499999999996</v>
      </c>
      <c r="C30">
        <v>7.76055674431678</v>
      </c>
      <c r="D30">
        <v>2.62987152594979</v>
      </c>
      <c r="G30">
        <f>(D30-D29)/(A30-A29)</f>
        <v>0.11572874787557663</v>
      </c>
    </row>
    <row r="31" spans="1:7" x14ac:dyDescent="0.2">
      <c r="A31">
        <v>-20.439</v>
      </c>
      <c r="B31">
        <v>6.6459000000000001</v>
      </c>
      <c r="C31">
        <v>7.9855796969987196</v>
      </c>
      <c r="D31">
        <v>2.6878166825216598</v>
      </c>
      <c r="G31">
        <f>(D31-D30)/(A31-A30)</f>
        <v>0.21461169100692562</v>
      </c>
    </row>
    <row r="32" spans="1:7" x14ac:dyDescent="0.2">
      <c r="A32">
        <v>-20.213000000000001</v>
      </c>
      <c r="B32">
        <v>6.7773000000000003</v>
      </c>
      <c r="C32">
        <v>8.1217760845076405</v>
      </c>
      <c r="D32">
        <v>2.72254310229546</v>
      </c>
      <c r="G32">
        <f>(D32-D31)/(A32-A31)</f>
        <v>0.15365672466283337</v>
      </c>
    </row>
    <row r="33" spans="1:7" x14ac:dyDescent="0.2">
      <c r="A33">
        <v>-20.04</v>
      </c>
      <c r="B33">
        <v>6.8526999999999996</v>
      </c>
      <c r="C33">
        <v>8.1996597509137104</v>
      </c>
      <c r="D33">
        <v>2.7422862948022999</v>
      </c>
      <c r="G33">
        <f>(D33-D32)/(A33-A32)</f>
        <v>0.11412250003953561</v>
      </c>
    </row>
    <row r="34" spans="1:7" x14ac:dyDescent="0.2">
      <c r="A34">
        <v>-19.722000000000001</v>
      </c>
      <c r="B34">
        <v>7.0031499999999998</v>
      </c>
      <c r="C34">
        <v>8.35448116617866</v>
      </c>
      <c r="D34">
        <v>2.7812880713760202</v>
      </c>
      <c r="G34">
        <f>(D34-D33)/(A34-A33)</f>
        <v>0.12264709614377531</v>
      </c>
    </row>
    <row r="35" spans="1:7" x14ac:dyDescent="0.2">
      <c r="A35">
        <v>-18.748000000000001</v>
      </c>
      <c r="B35">
        <v>7.3109000000000002</v>
      </c>
      <c r="C35">
        <v>8.66875185554672</v>
      </c>
      <c r="D35">
        <v>2.8594799035335101</v>
      </c>
      <c r="G35">
        <f>(D35-D34)/(A35-A34)</f>
        <v>8.0279088457381839E-2</v>
      </c>
    </row>
    <row r="36" spans="1:7" x14ac:dyDescent="0.2">
      <c r="A36">
        <v>-14.2</v>
      </c>
      <c r="B36">
        <v>9.1301000000000005</v>
      </c>
      <c r="C36">
        <v>10.459247966860399</v>
      </c>
      <c r="D36">
        <v>3.2827474864499102</v>
      </c>
      <c r="G36">
        <f>(D36-D35)/(A36-A35)</f>
        <v>9.3066750861125758E-2</v>
      </c>
    </row>
    <row r="37" spans="1:7" x14ac:dyDescent="0.2">
      <c r="A37">
        <v>-11.5</v>
      </c>
      <c r="B37">
        <v>11.630100000000001</v>
      </c>
      <c r="C37">
        <v>12.7060562828865</v>
      </c>
      <c r="D37">
        <v>3.7729447374369598</v>
      </c>
      <c r="G37">
        <f>(D37-D36)/(A37-A36)</f>
        <v>0.18155453740261102</v>
      </c>
    </row>
    <row r="38" spans="1:7" x14ac:dyDescent="0.2">
      <c r="A38">
        <v>-10.4</v>
      </c>
      <c r="B38">
        <v>12.930099999999999</v>
      </c>
      <c r="C38">
        <v>13.7429089154769</v>
      </c>
      <c r="D38">
        <v>3.9885014586963901</v>
      </c>
      <c r="G38">
        <f>(D38-D37)/(A38-A37)</f>
        <v>0.1959606556903912</v>
      </c>
    </row>
    <row r="39" spans="1:7" x14ac:dyDescent="0.2">
      <c r="A39">
        <v>-9</v>
      </c>
      <c r="B39">
        <v>14.2301</v>
      </c>
      <c r="C39">
        <v>14.650294377539099</v>
      </c>
      <c r="D39">
        <v>4.17317916773127</v>
      </c>
    </row>
    <row r="40" spans="1:7" x14ac:dyDescent="0.2">
      <c r="A40">
        <v>-5.3</v>
      </c>
      <c r="B40">
        <v>15.2301</v>
      </c>
      <c r="C40">
        <v>15.2301</v>
      </c>
      <c r="D40">
        <v>4.2896066173939804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0610-E0BD-4A9A-899B-D8C60BABAA88}">
  <dimension ref="A1:H19"/>
  <sheetViews>
    <sheetView workbookViewId="0"/>
  </sheetViews>
  <sheetFormatPr baseColWidth="10" defaultColWidth="8.83203125" defaultRowHeight="15" x14ac:dyDescent="0.2"/>
  <sheetData>
    <row r="1" spans="1:8" x14ac:dyDescent="0.2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6.0629999999999997</v>
      </c>
      <c r="B2">
        <v>6.5609999999999999</v>
      </c>
      <c r="C2">
        <v>36.6</v>
      </c>
      <c r="D2">
        <v>36.9</v>
      </c>
      <c r="E2">
        <v>2600</v>
      </c>
      <c r="F2">
        <v>0.27</v>
      </c>
      <c r="G2">
        <v>0.49</v>
      </c>
      <c r="H2">
        <v>2</v>
      </c>
    </row>
    <row r="3" spans="1:8" x14ac:dyDescent="0.2">
      <c r="A3">
        <v>5.6580000000000004</v>
      </c>
      <c r="B3">
        <v>6.0629999999999997</v>
      </c>
      <c r="C3">
        <v>35.200000000000003</v>
      </c>
      <c r="D3">
        <v>36.6</v>
      </c>
      <c r="E3">
        <v>2600</v>
      </c>
      <c r="F3">
        <v>0.27</v>
      </c>
      <c r="G3">
        <v>0.49</v>
      </c>
      <c r="H3">
        <v>2</v>
      </c>
    </row>
    <row r="4" spans="1:8" x14ac:dyDescent="0.2">
      <c r="A4">
        <v>4.944</v>
      </c>
      <c r="B4">
        <v>5.6580000000000004</v>
      </c>
      <c r="C4">
        <v>30</v>
      </c>
      <c r="D4">
        <v>35.200000000000003</v>
      </c>
      <c r="E4">
        <v>2600</v>
      </c>
      <c r="F4">
        <v>0.27</v>
      </c>
      <c r="G4">
        <v>0.49</v>
      </c>
      <c r="H4">
        <v>2</v>
      </c>
    </row>
    <row r="5" spans="1:8" x14ac:dyDescent="0.2">
      <c r="A5">
        <v>4.8209999999999997</v>
      </c>
      <c r="B5">
        <v>4.944</v>
      </c>
      <c r="C5">
        <v>29.3</v>
      </c>
      <c r="D5">
        <v>30</v>
      </c>
      <c r="E5">
        <v>2600</v>
      </c>
      <c r="F5">
        <v>0.3</v>
      </c>
      <c r="G5">
        <v>0.5</v>
      </c>
      <c r="H5">
        <v>2</v>
      </c>
    </row>
    <row r="6" spans="1:8" x14ac:dyDescent="0.2">
      <c r="A6">
        <v>4.1159999999999997</v>
      </c>
      <c r="B6">
        <v>4.8209999999999997</v>
      </c>
      <c r="C6">
        <v>29.3</v>
      </c>
      <c r="D6">
        <v>29.3</v>
      </c>
      <c r="E6">
        <v>2600</v>
      </c>
      <c r="F6">
        <v>0.3</v>
      </c>
      <c r="G6">
        <v>0.5</v>
      </c>
      <c r="H6">
        <v>2</v>
      </c>
    </row>
    <row r="7" spans="1:8" x14ac:dyDescent="0.2">
      <c r="A7">
        <v>3.4550000000000001</v>
      </c>
      <c r="B7">
        <v>4.1159999999999997</v>
      </c>
      <c r="C7">
        <v>28.6</v>
      </c>
      <c r="D7">
        <v>29.3</v>
      </c>
      <c r="E7">
        <v>2600</v>
      </c>
      <c r="F7">
        <v>0.27</v>
      </c>
      <c r="G7">
        <v>0.49</v>
      </c>
      <c r="H7">
        <v>2</v>
      </c>
    </row>
    <row r="8" spans="1:8" x14ac:dyDescent="0.2">
      <c r="A8">
        <v>3.4140000000000001</v>
      </c>
      <c r="B8">
        <v>3.4550000000000001</v>
      </c>
      <c r="C8">
        <v>28.6</v>
      </c>
      <c r="D8">
        <v>28.6</v>
      </c>
      <c r="E8">
        <v>2600</v>
      </c>
      <c r="F8">
        <v>0.27</v>
      </c>
      <c r="G8">
        <v>0.49</v>
      </c>
      <c r="H8">
        <v>2</v>
      </c>
    </row>
    <row r="9" spans="1:8" x14ac:dyDescent="0.2">
      <c r="A9">
        <v>2.58</v>
      </c>
      <c r="B9">
        <v>3.4140000000000001</v>
      </c>
      <c r="C9">
        <v>28.2</v>
      </c>
      <c r="D9">
        <v>28.6</v>
      </c>
      <c r="E9">
        <v>2600</v>
      </c>
      <c r="F9">
        <v>0.27</v>
      </c>
      <c r="G9">
        <v>0.49</v>
      </c>
      <c r="H9">
        <v>2</v>
      </c>
    </row>
    <row r="10" spans="1:8" x14ac:dyDescent="0.2">
      <c r="A10">
        <v>2.3370000000000002</v>
      </c>
      <c r="B10">
        <v>2.58</v>
      </c>
      <c r="C10">
        <v>27.6</v>
      </c>
      <c r="D10">
        <v>28.2</v>
      </c>
      <c r="E10">
        <v>2550</v>
      </c>
      <c r="F10">
        <v>0.39</v>
      </c>
      <c r="G10">
        <v>0.56000000000000005</v>
      </c>
      <c r="H10">
        <v>2</v>
      </c>
    </row>
    <row r="11" spans="1:8" x14ac:dyDescent="0.2">
      <c r="A11">
        <v>2.298</v>
      </c>
      <c r="B11">
        <v>2.3370000000000002</v>
      </c>
      <c r="C11">
        <v>27.1</v>
      </c>
      <c r="D11">
        <v>27.6</v>
      </c>
      <c r="E11">
        <v>2600</v>
      </c>
      <c r="F11">
        <v>0.27</v>
      </c>
      <c r="G11">
        <v>0.39</v>
      </c>
      <c r="H11">
        <v>2</v>
      </c>
    </row>
    <row r="12" spans="1:8" x14ac:dyDescent="0.2">
      <c r="A12">
        <v>1.9590000000000001</v>
      </c>
      <c r="B12">
        <v>2.298</v>
      </c>
      <c r="C12">
        <v>26.4</v>
      </c>
      <c r="D12">
        <v>27.1</v>
      </c>
      <c r="E12">
        <v>2550</v>
      </c>
      <c r="F12">
        <v>0.39</v>
      </c>
      <c r="G12">
        <v>0.56000000000000005</v>
      </c>
      <c r="H12">
        <v>2</v>
      </c>
    </row>
    <row r="13" spans="1:8" x14ac:dyDescent="0.2">
      <c r="A13">
        <v>1.9119999999999999</v>
      </c>
      <c r="B13">
        <v>1.9590000000000001</v>
      </c>
      <c r="C13">
        <v>23.5</v>
      </c>
      <c r="D13">
        <v>26.4</v>
      </c>
      <c r="E13">
        <v>2500</v>
      </c>
      <c r="F13">
        <v>0.51</v>
      </c>
      <c r="G13">
        <v>0.63</v>
      </c>
      <c r="H13">
        <v>2</v>
      </c>
    </row>
    <row r="14" spans="1:8" x14ac:dyDescent="0.2">
      <c r="A14">
        <v>1.756</v>
      </c>
      <c r="B14">
        <v>1.9119999999999999</v>
      </c>
      <c r="C14">
        <v>23.2</v>
      </c>
      <c r="D14">
        <v>23.5</v>
      </c>
      <c r="E14">
        <v>2600</v>
      </c>
      <c r="F14">
        <v>0.27</v>
      </c>
      <c r="G14">
        <v>0.49</v>
      </c>
      <c r="H14">
        <v>2</v>
      </c>
    </row>
    <row r="15" spans="1:8" x14ac:dyDescent="0.2">
      <c r="A15">
        <v>1.3939999999999999</v>
      </c>
      <c r="B15">
        <v>1.756</v>
      </c>
      <c r="C15">
        <v>22.7</v>
      </c>
      <c r="D15">
        <v>23.2</v>
      </c>
      <c r="E15">
        <v>2600</v>
      </c>
      <c r="F15">
        <v>0.27</v>
      </c>
      <c r="G15">
        <v>0.49</v>
      </c>
      <c r="H15">
        <v>2</v>
      </c>
    </row>
    <row r="16" spans="1:8" x14ac:dyDescent="0.2">
      <c r="A16">
        <v>1.179</v>
      </c>
      <c r="B16">
        <v>1.3939999999999999</v>
      </c>
      <c r="C16">
        <v>16.899999999999999</v>
      </c>
      <c r="D16">
        <v>22.7</v>
      </c>
      <c r="E16">
        <v>2550</v>
      </c>
      <c r="F16">
        <v>0.39</v>
      </c>
      <c r="G16">
        <v>0.56000000000000005</v>
      </c>
      <c r="H16">
        <v>2</v>
      </c>
    </row>
    <row r="17" spans="1:8" x14ac:dyDescent="0.2">
      <c r="A17">
        <v>1.0509999999999999</v>
      </c>
      <c r="B17">
        <v>1.179</v>
      </c>
      <c r="C17">
        <v>15.7</v>
      </c>
      <c r="D17">
        <v>16.899999999999999</v>
      </c>
      <c r="E17">
        <v>2600</v>
      </c>
      <c r="F17">
        <v>0.3</v>
      </c>
      <c r="G17">
        <v>0.5</v>
      </c>
      <c r="H17">
        <v>2</v>
      </c>
    </row>
    <row r="18" spans="1:8" x14ac:dyDescent="0.2">
      <c r="A18">
        <v>0.06</v>
      </c>
      <c r="B18">
        <v>1.0509999999999999</v>
      </c>
      <c r="C18">
        <v>9.1</v>
      </c>
      <c r="D18">
        <v>15.7</v>
      </c>
      <c r="E18">
        <v>2500</v>
      </c>
      <c r="F18">
        <v>0.59</v>
      </c>
      <c r="G18">
        <v>0.57999999999999996</v>
      </c>
      <c r="H18">
        <v>2</v>
      </c>
    </row>
    <row r="19" spans="1:8" x14ac:dyDescent="0.2">
      <c r="A19">
        <v>0</v>
      </c>
      <c r="B19">
        <v>0.06</v>
      </c>
      <c r="C19">
        <v>3.9</v>
      </c>
      <c r="D19">
        <v>9.1</v>
      </c>
      <c r="E19">
        <v>2500</v>
      </c>
      <c r="F19">
        <v>0.59</v>
      </c>
      <c r="G19">
        <v>0.57999999999999996</v>
      </c>
      <c r="H19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B51E5-248E-4652-90AA-877912C50D05}">
  <dimension ref="A1:K20"/>
  <sheetViews>
    <sheetView workbookViewId="0"/>
  </sheetViews>
  <sheetFormatPr baseColWidth="10" defaultColWidth="8.83203125" defaultRowHeight="15" x14ac:dyDescent="0.2"/>
  <sheetData>
    <row r="1" spans="1:11" x14ac:dyDescent="0.2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11</v>
      </c>
      <c r="H1" t="s">
        <v>12</v>
      </c>
      <c r="I1" t="s">
        <v>14</v>
      </c>
      <c r="J1" t="s">
        <v>15</v>
      </c>
      <c r="K1" t="s">
        <v>12</v>
      </c>
    </row>
    <row r="2" spans="1:11" x14ac:dyDescent="0.2">
      <c r="A2">
        <v>-36.9</v>
      </c>
      <c r="B2">
        <v>0</v>
      </c>
      <c r="C2">
        <v>0</v>
      </c>
      <c r="D2">
        <v>0</v>
      </c>
    </row>
    <row r="3" spans="1:11" x14ac:dyDescent="0.2">
      <c r="A3">
        <v>-36.6</v>
      </c>
      <c r="B3">
        <v>0.498</v>
      </c>
      <c r="C3">
        <v>0.81012199687920505</v>
      </c>
      <c r="D3">
        <v>0.45275851111737497</v>
      </c>
    </row>
    <row r="4" spans="1:11" x14ac:dyDescent="0.2">
      <c r="A4">
        <v>-35.200000000000003</v>
      </c>
      <c r="B4">
        <v>0.90300000000000002</v>
      </c>
      <c r="C4">
        <v>1.38345758414817</v>
      </c>
      <c r="D4">
        <v>0.73914923127615295</v>
      </c>
    </row>
    <row r="5" spans="1:11" x14ac:dyDescent="0.2">
      <c r="A5">
        <v>-30</v>
      </c>
      <c r="B5">
        <v>1.617</v>
      </c>
      <c r="C5">
        <v>2.2830846536512501</v>
      </c>
      <c r="D5">
        <v>1.14221404048706</v>
      </c>
    </row>
    <row r="6" spans="1:11" x14ac:dyDescent="0.2">
      <c r="A6">
        <v>-29.3</v>
      </c>
      <c r="B6">
        <v>1.74</v>
      </c>
      <c r="C6">
        <v>2.4322831772420099</v>
      </c>
      <c r="D6">
        <v>1.2057036871599001</v>
      </c>
    </row>
    <row r="7" spans="1:11" x14ac:dyDescent="0.2">
      <c r="A7">
        <v>-29.3</v>
      </c>
      <c r="B7">
        <v>2.4449999999999998</v>
      </c>
      <c r="C7">
        <v>3.2260792673005998</v>
      </c>
      <c r="D7">
        <v>1.51686247234022</v>
      </c>
    </row>
    <row r="8" spans="1:11" x14ac:dyDescent="0.2">
      <c r="A8">
        <v>-28.6</v>
      </c>
      <c r="B8">
        <v>3.1059999999999999</v>
      </c>
      <c r="C8">
        <v>3.8844992516341801</v>
      </c>
      <c r="D8">
        <v>1.7464436375116601</v>
      </c>
    </row>
    <row r="9" spans="1:11" x14ac:dyDescent="0.2">
      <c r="A9">
        <v>-28.6</v>
      </c>
      <c r="B9">
        <v>3.1469999999999998</v>
      </c>
      <c r="C9">
        <v>3.9239555327832401</v>
      </c>
      <c r="D9">
        <v>1.7598588986180601</v>
      </c>
    </row>
    <row r="10" spans="1:11" x14ac:dyDescent="0.2">
      <c r="A10">
        <v>-28.2</v>
      </c>
      <c r="B10">
        <v>3.9809999999999999</v>
      </c>
      <c r="C10">
        <v>4.6892010710827998</v>
      </c>
      <c r="D10">
        <v>2.0116656200948801</v>
      </c>
    </row>
    <row r="11" spans="1:11" x14ac:dyDescent="0.2">
      <c r="A11">
        <v>-27.6</v>
      </c>
      <c r="B11">
        <v>4.2240000000000002</v>
      </c>
      <c r="C11">
        <v>4.93362728750503</v>
      </c>
      <c r="D11">
        <v>2.1086441660949</v>
      </c>
    </row>
    <row r="12" spans="1:11" x14ac:dyDescent="0.2">
      <c r="A12">
        <v>-27.1</v>
      </c>
      <c r="B12">
        <v>4.2629999999999999</v>
      </c>
      <c r="C12">
        <v>4.96120434912969</v>
      </c>
      <c r="D12">
        <v>2.11190371418546</v>
      </c>
    </row>
    <row r="13" spans="1:11" x14ac:dyDescent="0.2">
      <c r="A13">
        <v>-26.4</v>
      </c>
      <c r="B13">
        <v>4.6020000000000003</v>
      </c>
      <c r="C13">
        <v>5.2682138383526</v>
      </c>
      <c r="D13">
        <v>2.2209639461879802</v>
      </c>
    </row>
    <row r="14" spans="1:11" x14ac:dyDescent="0.2">
      <c r="A14">
        <v>-23.5</v>
      </c>
      <c r="B14">
        <v>4.649</v>
      </c>
      <c r="C14">
        <v>5.3168975999684003</v>
      </c>
      <c r="D14">
        <v>2.2424011532896402</v>
      </c>
    </row>
    <row r="15" spans="1:11" x14ac:dyDescent="0.2">
      <c r="A15">
        <v>-23.2</v>
      </c>
      <c r="B15">
        <v>4.8049999999999997</v>
      </c>
      <c r="C15">
        <v>5.4246560956474399</v>
      </c>
      <c r="D15">
        <v>2.26395834884211</v>
      </c>
    </row>
    <row r="16" spans="1:11" x14ac:dyDescent="0.2">
      <c r="A16">
        <v>-22.7</v>
      </c>
      <c r="B16">
        <v>5.1669999999999998</v>
      </c>
      <c r="C16">
        <v>5.6779405907967497</v>
      </c>
      <c r="D16">
        <v>2.3234111503322299</v>
      </c>
    </row>
    <row r="17" spans="1:4" x14ac:dyDescent="0.2">
      <c r="A17">
        <v>-16.899999999999999</v>
      </c>
      <c r="B17">
        <v>5.3819999999999997</v>
      </c>
      <c r="C17">
        <v>5.8464461167788402</v>
      </c>
      <c r="D17">
        <v>2.3821284033954799</v>
      </c>
    </row>
    <row r="18" spans="1:4" x14ac:dyDescent="0.2">
      <c r="A18">
        <v>-15.7</v>
      </c>
      <c r="B18">
        <v>5.51</v>
      </c>
      <c r="C18">
        <v>5.9309096804405304</v>
      </c>
      <c r="D18">
        <v>2.4018341203037501</v>
      </c>
    </row>
    <row r="19" spans="1:4" x14ac:dyDescent="0.2">
      <c r="A19">
        <v>-9.1</v>
      </c>
      <c r="B19">
        <v>6.5010000000000003</v>
      </c>
      <c r="C19">
        <v>6.5357895441910703</v>
      </c>
      <c r="D19">
        <v>2.57419918102666</v>
      </c>
    </row>
    <row r="20" spans="1:4" x14ac:dyDescent="0.2">
      <c r="A20">
        <v>-3.9</v>
      </c>
      <c r="B20">
        <v>6.5609999999999999</v>
      </c>
      <c r="C20">
        <v>6.5609999999999999</v>
      </c>
      <c r="D20">
        <v>2.5798575493022802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9AD34-FC86-4761-9418-D70EAF367319}">
  <dimension ref="A1:H16"/>
  <sheetViews>
    <sheetView workbookViewId="0"/>
  </sheetViews>
  <sheetFormatPr baseColWidth="10" defaultColWidth="8.83203125" defaultRowHeight="15" x14ac:dyDescent="0.2"/>
  <cols>
    <col min="6" max="6" width="30.5" bestFit="1" customWidth="1"/>
    <col min="7" max="7" width="15.33203125" bestFit="1" customWidth="1"/>
    <col min="8" max="8" width="33.5" bestFit="1" customWidth="1"/>
  </cols>
  <sheetData>
    <row r="1" spans="1:8" x14ac:dyDescent="0.2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f t="shared" ref="A2:A5" si="0">B3</f>
        <v>5.6</v>
      </c>
      <c r="B2">
        <f>6.21-0.26</f>
        <v>5.95</v>
      </c>
      <c r="C2">
        <v>41.1</v>
      </c>
      <c r="D2">
        <v>57.9</v>
      </c>
      <c r="E2">
        <v>2680</v>
      </c>
      <c r="F2">
        <v>0.39</v>
      </c>
      <c r="G2">
        <v>0.56000000000000005</v>
      </c>
      <c r="H2">
        <v>2</v>
      </c>
    </row>
    <row r="3" spans="1:8" x14ac:dyDescent="0.2">
      <c r="A3">
        <f t="shared" si="0"/>
        <v>4.38</v>
      </c>
      <c r="B3">
        <f>6.21-0.61</f>
        <v>5.6</v>
      </c>
      <c r="C3">
        <v>36.5</v>
      </c>
      <c r="D3">
        <v>41.1</v>
      </c>
      <c r="E3">
        <v>2600</v>
      </c>
      <c r="F3">
        <v>0.39</v>
      </c>
      <c r="G3">
        <v>0.56000000000000005</v>
      </c>
      <c r="H3">
        <v>2</v>
      </c>
    </row>
    <row r="4" spans="1:8" x14ac:dyDescent="0.2">
      <c r="A4">
        <f t="shared" si="0"/>
        <v>2.75</v>
      </c>
      <c r="B4">
        <f>6.21-1.83</f>
        <v>4.38</v>
      </c>
      <c r="C4">
        <v>27.4</v>
      </c>
      <c r="D4">
        <v>36.5</v>
      </c>
      <c r="E4">
        <v>2600</v>
      </c>
      <c r="F4">
        <v>0.39</v>
      </c>
      <c r="G4">
        <v>0.56000000000000005</v>
      </c>
      <c r="H4">
        <v>2</v>
      </c>
    </row>
    <row r="5" spans="1:8" x14ac:dyDescent="0.2">
      <c r="A5">
        <f t="shared" si="0"/>
        <v>1.4100000000000001</v>
      </c>
      <c r="B5">
        <f>6.21-3.46</f>
        <v>2.75</v>
      </c>
      <c r="C5">
        <v>23.1</v>
      </c>
      <c r="D5">
        <v>27.4</v>
      </c>
      <c r="E5">
        <v>2600</v>
      </c>
      <c r="F5">
        <v>0.27</v>
      </c>
      <c r="G5">
        <v>0.49</v>
      </c>
      <c r="H5">
        <v>2</v>
      </c>
    </row>
    <row r="6" spans="1:8" x14ac:dyDescent="0.2">
      <c r="A6">
        <f>B7</f>
        <v>1.3099999999999996</v>
      </c>
      <c r="B6">
        <f>6.21-4.8</f>
        <v>1.4100000000000001</v>
      </c>
      <c r="C6">
        <v>10.1</v>
      </c>
      <c r="D6">
        <v>23.1</v>
      </c>
      <c r="E6">
        <v>2600</v>
      </c>
      <c r="F6">
        <v>0.27</v>
      </c>
      <c r="G6">
        <v>0.49</v>
      </c>
      <c r="H6">
        <v>2</v>
      </c>
    </row>
    <row r="7" spans="1:8" x14ac:dyDescent="0.2">
      <c r="A7">
        <f>6.21-6.1</f>
        <v>0.11000000000000032</v>
      </c>
      <c r="B7">
        <f>6.21-4.9</f>
        <v>1.3099999999999996</v>
      </c>
      <c r="C7">
        <v>7.4</v>
      </c>
      <c r="D7">
        <v>10.1</v>
      </c>
      <c r="E7">
        <v>2600</v>
      </c>
      <c r="F7">
        <v>0.27</v>
      </c>
      <c r="G7">
        <v>0.49</v>
      </c>
      <c r="H7">
        <v>2</v>
      </c>
    </row>
    <row r="11" spans="1:8" x14ac:dyDescent="0.2">
      <c r="A11">
        <f t="shared" ref="A11:A14" si="1">B12</f>
        <v>5.6</v>
      </c>
      <c r="B11">
        <f>6.21-0.26</f>
        <v>5.95</v>
      </c>
    </row>
    <row r="12" spans="1:8" x14ac:dyDescent="0.2">
      <c r="A12">
        <f t="shared" si="1"/>
        <v>4.38</v>
      </c>
      <c r="B12">
        <f>6.21-0.61</f>
        <v>5.6</v>
      </c>
    </row>
    <row r="13" spans="1:8" x14ac:dyDescent="0.2">
      <c r="A13">
        <f t="shared" si="1"/>
        <v>2.75</v>
      </c>
      <c r="B13">
        <f>6.21-1.83</f>
        <v>4.38</v>
      </c>
    </row>
    <row r="14" spans="1:8" x14ac:dyDescent="0.2">
      <c r="A14">
        <f t="shared" si="1"/>
        <v>1.4100000000000001</v>
      </c>
      <c r="B14">
        <f>6.21-3.46</f>
        <v>2.75</v>
      </c>
    </row>
    <row r="15" spans="1:8" x14ac:dyDescent="0.2">
      <c r="A15">
        <f>B16</f>
        <v>1.3099999999999996</v>
      </c>
      <c r="B15">
        <f>6.21-4.8</f>
        <v>1.4100000000000001</v>
      </c>
    </row>
    <row r="16" spans="1:8" x14ac:dyDescent="0.2">
      <c r="A16">
        <f>6.21-6.1</f>
        <v>0.11000000000000032</v>
      </c>
      <c r="B16">
        <f>6.21-4.9</f>
        <v>1.3099999999999996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452C-0A2D-48D9-B4F7-8515125F5A8F}">
  <dimension ref="A1:G8"/>
  <sheetViews>
    <sheetView zoomScale="120" zoomScaleNormal="120" workbookViewId="0"/>
  </sheetViews>
  <sheetFormatPr baseColWidth="10" defaultColWidth="8.83203125" defaultRowHeight="15" x14ac:dyDescent="0.2"/>
  <sheetData>
    <row r="1" spans="1:7" x14ac:dyDescent="0.2">
      <c r="A1" t="s">
        <v>16</v>
      </c>
      <c r="B1" t="s">
        <v>17</v>
      </c>
      <c r="C1" t="s">
        <v>18</v>
      </c>
      <c r="D1" t="s">
        <v>19</v>
      </c>
      <c r="G1" t="s">
        <v>20</v>
      </c>
    </row>
    <row r="2" spans="1:7" x14ac:dyDescent="0.2">
      <c r="A2">
        <v>-57.9</v>
      </c>
      <c r="B2">
        <v>0</v>
      </c>
      <c r="C2">
        <v>0.11</v>
      </c>
      <c r="D2">
        <v>0.11</v>
      </c>
    </row>
    <row r="3" spans="1:7" x14ac:dyDescent="0.2">
      <c r="A3">
        <v>-41.1</v>
      </c>
      <c r="B3">
        <v>0.35000000000000098</v>
      </c>
      <c r="C3">
        <v>0.76158912052679495</v>
      </c>
      <c r="D3">
        <v>0.49409899035819999</v>
      </c>
      <c r="G3">
        <f>(D3-D2)/(A3-A2)</f>
        <v>2.286303514036905E-2</v>
      </c>
    </row>
    <row r="4" spans="1:7" x14ac:dyDescent="0.2">
      <c r="A4">
        <v>-36.5</v>
      </c>
      <c r="B4">
        <v>1.57</v>
      </c>
      <c r="C4">
        <v>2.4115792669700298</v>
      </c>
      <c r="D4">
        <v>1.2604866537367401</v>
      </c>
      <c r="G4">
        <f t="shared" ref="G4:G8" si="0">(D4-D3)/(A4-A3)</f>
        <v>0.16660601377794343</v>
      </c>
    </row>
    <row r="5" spans="1:7" x14ac:dyDescent="0.2">
      <c r="A5">
        <v>-27.4</v>
      </c>
      <c r="B5">
        <v>3.2</v>
      </c>
      <c r="C5">
        <v>4.0917537600961698</v>
      </c>
      <c r="D5">
        <v>1.8385153626822699</v>
      </c>
      <c r="G5">
        <f t="shared" si="0"/>
        <v>6.3519638345662613E-2</v>
      </c>
    </row>
    <row r="6" spans="1:7" x14ac:dyDescent="0.2">
      <c r="A6">
        <v>-23.1</v>
      </c>
      <c r="B6">
        <v>4.54</v>
      </c>
      <c r="C6">
        <v>5.1262123025049302</v>
      </c>
      <c r="D6">
        <v>2.1138542223244299</v>
      </c>
      <c r="G6">
        <f t="shared" si="0"/>
        <v>6.4032292940037247E-2</v>
      </c>
    </row>
    <row r="7" spans="1:7" x14ac:dyDescent="0.2">
      <c r="A7">
        <v>-10.1</v>
      </c>
      <c r="B7">
        <v>4.6399999999999997</v>
      </c>
      <c r="C7">
        <v>5.1999027179834698</v>
      </c>
      <c r="D7">
        <v>2.1354988736392699</v>
      </c>
      <c r="G7">
        <f t="shared" si="0"/>
        <v>1.6649731780646196E-3</v>
      </c>
    </row>
    <row r="8" spans="1:7" x14ac:dyDescent="0.2">
      <c r="A8">
        <v>-7.4</v>
      </c>
      <c r="B8">
        <v>5.95</v>
      </c>
      <c r="C8">
        <v>5.99650910221603</v>
      </c>
      <c r="D8">
        <v>2.37078265899317</v>
      </c>
      <c r="G8">
        <f t="shared" si="0"/>
        <v>8.7142142723666702E-2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43D1-BAFD-48C2-A6DC-7F56D2A8358B}">
  <dimension ref="A1:H7"/>
  <sheetViews>
    <sheetView workbookViewId="0"/>
  </sheetViews>
  <sheetFormatPr baseColWidth="10" defaultColWidth="8.83203125" defaultRowHeight="15" x14ac:dyDescent="0.2"/>
  <sheetData>
    <row r="1" spans="1:8" x14ac:dyDescent="0.2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3.3719999999999999</v>
      </c>
      <c r="B2">
        <v>3.4449999999999998</v>
      </c>
      <c r="C2">
        <v>18.8</v>
      </c>
      <c r="D2">
        <v>20.6</v>
      </c>
      <c r="E2">
        <v>2680</v>
      </c>
      <c r="F2">
        <v>0.39</v>
      </c>
      <c r="G2">
        <v>0.56000000000000005</v>
      </c>
      <c r="H2">
        <v>2</v>
      </c>
    </row>
    <row r="3" spans="1:8" x14ac:dyDescent="0.2">
      <c r="A3">
        <v>3.2989999999999999</v>
      </c>
      <c r="B3">
        <v>3.3719999999999999</v>
      </c>
      <c r="C3">
        <v>17.899999999999999</v>
      </c>
      <c r="D3">
        <v>18.8</v>
      </c>
      <c r="E3">
        <v>2680</v>
      </c>
      <c r="F3">
        <v>0.39</v>
      </c>
      <c r="G3">
        <v>0.56000000000000005</v>
      </c>
      <c r="H3">
        <v>2</v>
      </c>
    </row>
    <row r="4" spans="1:8" x14ac:dyDescent="0.2">
      <c r="A4">
        <v>0.81</v>
      </c>
      <c r="B4">
        <v>3.2989999999999999</v>
      </c>
      <c r="C4">
        <v>15.7</v>
      </c>
      <c r="D4">
        <v>17.899999999999999</v>
      </c>
      <c r="E4">
        <v>2720</v>
      </c>
      <c r="F4">
        <v>0.51</v>
      </c>
      <c r="G4">
        <v>0.63</v>
      </c>
      <c r="H4">
        <v>2</v>
      </c>
    </row>
    <row r="5" spans="1:8" x14ac:dyDescent="0.2">
      <c r="A5">
        <v>0.41</v>
      </c>
      <c r="B5">
        <v>0.81</v>
      </c>
      <c r="C5">
        <v>14.2</v>
      </c>
      <c r="D5">
        <v>15.7</v>
      </c>
      <c r="E5">
        <v>2720</v>
      </c>
      <c r="F5">
        <v>0.51</v>
      </c>
      <c r="G5">
        <v>0.63</v>
      </c>
      <c r="H5">
        <v>2</v>
      </c>
    </row>
    <row r="6" spans="1:8" x14ac:dyDescent="0.2">
      <c r="A6">
        <v>0.09</v>
      </c>
      <c r="B6">
        <v>0.41</v>
      </c>
      <c r="C6">
        <v>13.8</v>
      </c>
      <c r="D6">
        <v>14.2</v>
      </c>
      <c r="E6">
        <v>2720</v>
      </c>
      <c r="F6">
        <v>0.51</v>
      </c>
      <c r="G6">
        <v>0.63</v>
      </c>
      <c r="H6">
        <v>2</v>
      </c>
    </row>
    <row r="7" spans="1:8" x14ac:dyDescent="0.2">
      <c r="A7">
        <v>0</v>
      </c>
      <c r="B7">
        <v>0.09</v>
      </c>
      <c r="C7">
        <v>8.4</v>
      </c>
      <c r="D7">
        <v>13.8</v>
      </c>
      <c r="E7">
        <v>2720</v>
      </c>
      <c r="F7">
        <v>0.51</v>
      </c>
      <c r="G7">
        <v>0.63</v>
      </c>
      <c r="H7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1653-6817-464E-BB4E-30856F54A6A6}">
  <dimension ref="A1:F8"/>
  <sheetViews>
    <sheetView workbookViewId="0"/>
  </sheetViews>
  <sheetFormatPr baseColWidth="10" defaultColWidth="8.83203125" defaultRowHeight="15" x14ac:dyDescent="0.2"/>
  <sheetData>
    <row r="1" spans="1:6" x14ac:dyDescent="0.2">
      <c r="A1" t="s">
        <v>8</v>
      </c>
      <c r="B1" t="s">
        <v>10</v>
      </c>
      <c r="C1" t="s">
        <v>13</v>
      </c>
      <c r="D1" t="s">
        <v>14</v>
      </c>
      <c r="E1" t="s">
        <v>15</v>
      </c>
      <c r="F1" t="s">
        <v>12</v>
      </c>
    </row>
    <row r="2" spans="1:6" x14ac:dyDescent="0.2">
      <c r="A2">
        <v>-20.6</v>
      </c>
      <c r="B2">
        <v>0</v>
      </c>
      <c r="C2">
        <v>0</v>
      </c>
      <c r="D2">
        <v>0</v>
      </c>
    </row>
    <row r="3" spans="1:6" x14ac:dyDescent="0.2">
      <c r="A3">
        <v>-18.8</v>
      </c>
      <c r="B3">
        <v>7.2999999999999995E-2</v>
      </c>
      <c r="C3">
        <v>0.13675878014677001</v>
      </c>
      <c r="D3">
        <v>8.6260761966744107E-2</v>
      </c>
    </row>
    <row r="4" spans="1:6" x14ac:dyDescent="0.2">
      <c r="A4">
        <v>-17.899999999999999</v>
      </c>
      <c r="B4">
        <v>0.14599999999999999</v>
      </c>
      <c r="C4">
        <v>0.26507526417588201</v>
      </c>
      <c r="D4">
        <v>0.164332983953483</v>
      </c>
    </row>
    <row r="5" spans="1:6" x14ac:dyDescent="0.2">
      <c r="A5">
        <v>-15.7</v>
      </c>
      <c r="B5">
        <v>2.6349999999999998</v>
      </c>
      <c r="C5">
        <v>2.9986904876990299</v>
      </c>
      <c r="D5">
        <v>1.33074328109434</v>
      </c>
    </row>
    <row r="6" spans="1:6" x14ac:dyDescent="0.2">
      <c r="A6">
        <v>-14.2</v>
      </c>
      <c r="B6">
        <v>3.0350000000000001</v>
      </c>
      <c r="C6">
        <v>3.2453210764641298</v>
      </c>
      <c r="D6">
        <v>1.4001170255272</v>
      </c>
    </row>
    <row r="7" spans="1:6" x14ac:dyDescent="0.2">
      <c r="A7">
        <v>-13.8</v>
      </c>
      <c r="B7">
        <v>3.355</v>
      </c>
      <c r="C7">
        <v>3.40617569451102</v>
      </c>
      <c r="D7">
        <v>1.44365240918368</v>
      </c>
    </row>
    <row r="8" spans="1:6" x14ac:dyDescent="0.2">
      <c r="A8">
        <v>-8.4</v>
      </c>
      <c r="B8">
        <v>3.4449999999999998</v>
      </c>
      <c r="C8">
        <v>3.4449999999999998</v>
      </c>
      <c r="D8">
        <v>1.45397310767104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F32679-7852-40C1-9B12-F8C5128C803A}"/>
</file>

<file path=customXml/itemProps2.xml><?xml version="1.0" encoding="utf-8"?>
<ds:datastoreItem xmlns:ds="http://schemas.openxmlformats.org/officeDocument/2006/customXml" ds:itemID="{88F58645-64A9-41CE-A4AA-94AA9DF71F09}"/>
</file>

<file path=customXml/itemProps3.xml><?xml version="1.0" encoding="utf-8"?>
<ds:datastoreItem xmlns:ds="http://schemas.openxmlformats.org/officeDocument/2006/customXml" ds:itemID="{A7419666-B854-4099-A324-52819AC8D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Chuq_input_w_Garzione_Roperch</vt:lpstr>
      <vt:lpstr>Chuq-ouput_w_Garzione_Roperch</vt:lpstr>
      <vt:lpstr>Ayaviri - input Perez &amp; Levine</vt:lpstr>
      <vt:lpstr>Ayaviri ouput - Perez &amp; Levine</vt:lpstr>
      <vt:lpstr>Cusco - input Sundell et al</vt:lpstr>
      <vt:lpstr>Cusco- ouput Sundell et al</vt:lpstr>
      <vt:lpstr>Arizaro - input DeCelles et al</vt:lpstr>
      <vt:lpstr>Arizaro - output DeCelles et 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Saylor</dc:creator>
  <cp:lastModifiedBy>Microsoft Office User</cp:lastModifiedBy>
  <dcterms:created xsi:type="dcterms:W3CDTF">2020-11-25T23:23:20Z</dcterms:created>
  <dcterms:modified xsi:type="dcterms:W3CDTF">2021-09-27T07:40:43Z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