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https://geologicalsociety.sharepoint.com/sites/GSPH-EdPro/Shared Documents/SuppPubs/figshare_portal/jgsl/jgs2021-055/"/>
    </mc:Choice>
  </mc:AlternateContent>
  <xr:revisionPtr revIDLastSave="1" documentId="8_{CCE7F40A-9ADD-434D-A2EC-A77BF8A49B64}" xr6:coauthVersionLast="45" xr6:coauthVersionMax="45" xr10:uidLastSave="{A2C0168A-B5A1-B746-AE1C-79FDC23BFC0B}"/>
  <bookViews>
    <workbookView xWindow="500" yWindow="640" windowWidth="22120" windowHeight="14360" tabRatio="829" xr2:uid="{00000000-000D-0000-FFFF-FFFF00000000}"/>
  </bookViews>
  <sheets>
    <sheet name="Contents" sheetId="1" r:id="rId1"/>
    <sheet name="SFig 1" sheetId="37" r:id="rId2"/>
    <sheet name="a KFF calculation" sheetId="5" r:id="rId3"/>
    <sheet name="b Full stratigraphy" sheetId="2" r:id="rId4"/>
    <sheet name="c Temporal precision" sheetId="7" r:id="rId5"/>
    <sheet name="d Database" sheetId="36" r:id="rId6"/>
    <sheet name="e Simultaneity" sheetId="3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2" l="1"/>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31" i="2"/>
  <c r="X32" i="2"/>
  <c r="X33" i="2"/>
  <c r="X34" i="2"/>
  <c r="X35" i="2"/>
  <c r="X30" i="2"/>
  <c r="A2" i="36"/>
  <c r="A2" i="7"/>
  <c r="A2" i="2"/>
  <c r="AE15" i="36" l="1"/>
  <c r="AE17" i="36"/>
  <c r="AE21" i="36"/>
  <c r="AE22" i="36"/>
  <c r="AE29" i="36"/>
  <c r="AE32" i="36"/>
  <c r="AE33" i="36"/>
  <c r="AE37" i="36"/>
  <c r="AE38" i="36"/>
  <c r="AE42" i="36"/>
  <c r="AE43" i="36"/>
  <c r="AE44" i="36"/>
  <c r="AE14" i="36"/>
  <c r="AA15" i="36"/>
  <c r="AA17" i="36"/>
  <c r="AA21" i="36"/>
  <c r="AA22" i="36"/>
  <c r="AA29" i="36"/>
  <c r="AA32" i="36"/>
  <c r="AA33" i="36"/>
  <c r="AA37" i="36"/>
  <c r="AA38" i="36"/>
  <c r="AA42" i="36"/>
  <c r="AA43" i="36"/>
  <c r="AA44" i="36"/>
  <c r="AA46" i="36"/>
  <c r="AA47" i="36"/>
  <c r="AA48" i="36"/>
  <c r="AA49" i="36"/>
  <c r="AA14" i="36"/>
  <c r="W15" i="36"/>
  <c r="W17" i="36"/>
  <c r="W21" i="36"/>
  <c r="W22" i="36"/>
  <c r="W29" i="36"/>
  <c r="W32" i="36"/>
  <c r="W33" i="36"/>
  <c r="W37" i="36"/>
  <c r="W38" i="36"/>
  <c r="W42" i="36"/>
  <c r="W43" i="36"/>
  <c r="W44" i="36"/>
  <c r="W46" i="36"/>
  <c r="W47" i="36"/>
  <c r="W48" i="36"/>
  <c r="W49" i="36"/>
  <c r="W14" i="36"/>
  <c r="B2" i="2" l="1"/>
  <c r="B2" i="34"/>
  <c r="FM50" i="34" l="1"/>
  <c r="FL50" i="34"/>
  <c r="FK50" i="34"/>
  <c r="FJ50" i="34"/>
  <c r="FI50" i="34"/>
  <c r="FH50" i="34"/>
  <c r="FG50" i="34"/>
  <c r="FF50" i="34"/>
  <c r="FE50" i="34"/>
  <c r="FD50" i="34"/>
  <c r="FC50" i="34"/>
  <c r="FB50" i="34"/>
  <c r="FA50" i="34"/>
  <c r="EZ50" i="34"/>
  <c r="EY50" i="34"/>
  <c r="EX50" i="34"/>
  <c r="EW50" i="34"/>
  <c r="EV50" i="34"/>
  <c r="EU50" i="34"/>
  <c r="ET50" i="34"/>
  <c r="ES50" i="34"/>
  <c r="ER50" i="34"/>
  <c r="EQ50" i="34"/>
  <c r="EP50" i="34"/>
  <c r="EO50" i="34"/>
  <c r="EN50" i="34"/>
  <c r="EM50" i="34"/>
  <c r="EL50" i="34"/>
  <c r="EK50" i="34"/>
  <c r="EJ50" i="34"/>
  <c r="EI50" i="34"/>
  <c r="EH50" i="34"/>
  <c r="EG50" i="34"/>
  <c r="EF50" i="34"/>
  <c r="EE50" i="34"/>
  <c r="ED50" i="34"/>
  <c r="EC50" i="34"/>
  <c r="EB50" i="34"/>
  <c r="EA50" i="34"/>
  <c r="DZ50" i="34"/>
  <c r="DY50" i="34"/>
  <c r="DX50" i="34"/>
  <c r="DW50" i="34"/>
  <c r="DV50" i="34"/>
  <c r="DU50" i="34"/>
  <c r="DT50" i="34"/>
  <c r="DS50" i="34"/>
  <c r="DR50" i="34"/>
  <c r="DQ50" i="34"/>
  <c r="DP50" i="34"/>
  <c r="DO50" i="34"/>
  <c r="DN50" i="34"/>
  <c r="DM50" i="34"/>
  <c r="DL50" i="34"/>
  <c r="DK50" i="34"/>
  <c r="DJ50" i="34"/>
  <c r="DI50" i="34"/>
  <c r="DH50" i="34"/>
  <c r="DG50" i="34"/>
  <c r="DF50" i="34"/>
  <c r="DE50" i="34"/>
  <c r="DD50" i="34"/>
  <c r="DC50" i="34"/>
  <c r="DB50" i="34"/>
  <c r="DA50" i="34"/>
  <c r="CZ50" i="34"/>
  <c r="CY50" i="34"/>
  <c r="CX50" i="34"/>
  <c r="CW50" i="34"/>
  <c r="CV50" i="34"/>
  <c r="CU50" i="34"/>
  <c r="CT50" i="34"/>
  <c r="CS50" i="34"/>
  <c r="CR50" i="34"/>
  <c r="CQ50" i="34"/>
  <c r="CP50" i="34"/>
  <c r="CO50" i="34"/>
  <c r="CN50" i="34"/>
  <c r="CM50" i="34"/>
  <c r="CL50" i="34"/>
  <c r="CK50" i="34"/>
  <c r="CJ50" i="34"/>
  <c r="CI50" i="34"/>
  <c r="CH50" i="34"/>
  <c r="CG50" i="34"/>
  <c r="CF50" i="34"/>
  <c r="CE50" i="34"/>
  <c r="CD50" i="34"/>
  <c r="CC50" i="34"/>
  <c r="CB50" i="34"/>
  <c r="CA50" i="34"/>
  <c r="BZ50" i="34"/>
  <c r="BY50" i="34"/>
  <c r="BX50" i="34"/>
  <c r="BW50" i="34"/>
  <c r="BV50" i="34"/>
  <c r="BU50" i="34"/>
  <c r="BT50" i="34"/>
  <c r="BS50" i="34"/>
  <c r="BR50" i="34"/>
  <c r="BQ50" i="34"/>
  <c r="BP50" i="34"/>
  <c r="BO50" i="34"/>
  <c r="BN50" i="34"/>
  <c r="BM50" i="34"/>
  <c r="BL50" i="34"/>
  <c r="BK50" i="34"/>
  <c r="BJ50" i="34"/>
  <c r="BI50" i="34"/>
  <c r="BH50" i="34"/>
  <c r="BG50" i="34"/>
  <c r="BF50" i="34"/>
  <c r="BE50" i="34"/>
  <c r="BD50" i="34"/>
  <c r="BC50" i="34"/>
  <c r="BB50" i="34"/>
  <c r="BA50" i="34"/>
  <c r="AZ50" i="34"/>
  <c r="AY50" i="34"/>
  <c r="AX50" i="34"/>
  <c r="AW50" i="34"/>
  <c r="AV50" i="34"/>
  <c r="AU50" i="34"/>
  <c r="AT50" i="34"/>
  <c r="AS50" i="34"/>
  <c r="AR50" i="34"/>
  <c r="AQ50" i="34"/>
  <c r="AP50" i="34"/>
  <c r="AO50" i="34"/>
  <c r="AN50" i="34"/>
  <c r="AM50" i="34"/>
  <c r="AL50" i="34"/>
  <c r="AK50" i="34"/>
  <c r="AJ50" i="34"/>
  <c r="AI50" i="34"/>
  <c r="AH50" i="34"/>
  <c r="AG50" i="34"/>
  <c r="AF50" i="34"/>
  <c r="AE50" i="34"/>
  <c r="AD50" i="34"/>
  <c r="AC50" i="34"/>
  <c r="AB50" i="34"/>
  <c r="AA50" i="34"/>
  <c r="Z50" i="34"/>
  <c r="Y50" i="34"/>
  <c r="X50" i="34"/>
  <c r="W50" i="34"/>
  <c r="V50" i="34"/>
  <c r="U50" i="34"/>
  <c r="T50" i="34"/>
  <c r="S50" i="34"/>
  <c r="R50" i="34"/>
  <c r="Q50" i="34"/>
  <c r="P50" i="34"/>
  <c r="O50" i="34"/>
  <c r="N50" i="34"/>
  <c r="M50" i="34"/>
  <c r="L50" i="34"/>
  <c r="K50" i="34"/>
  <c r="J50" i="34"/>
  <c r="I50" i="34"/>
  <c r="H50" i="34"/>
  <c r="G50" i="34"/>
  <c r="F50" i="34"/>
  <c r="E50" i="34"/>
  <c r="D50" i="34"/>
  <c r="C50" i="34"/>
  <c r="AC17" i="36" l="1"/>
  <c r="AC18" i="36"/>
  <c r="AC19" i="36"/>
  <c r="AC20" i="36"/>
  <c r="AC21" i="36"/>
  <c r="AC22" i="36"/>
  <c r="AC23" i="36"/>
  <c r="AC24" i="36"/>
  <c r="AC25" i="36"/>
  <c r="AC28" i="36"/>
  <c r="AC26" i="36"/>
  <c r="AC27" i="36"/>
  <c r="AC29" i="36"/>
  <c r="AC30" i="36"/>
  <c r="AC31" i="36"/>
  <c r="AC32" i="36"/>
  <c r="AC33" i="36"/>
  <c r="AC34" i="36"/>
  <c r="AC35" i="36"/>
  <c r="AC36" i="36"/>
  <c r="AC37" i="36"/>
  <c r="AC38" i="36"/>
  <c r="AC39" i="36"/>
  <c r="AC40" i="36"/>
  <c r="AC41" i="36"/>
  <c r="AC42" i="36"/>
  <c r="AC43" i="36"/>
  <c r="AC44" i="36"/>
  <c r="AC45" i="36"/>
  <c r="AC15" i="36"/>
  <c r="AC16" i="36"/>
  <c r="AC14" i="36"/>
  <c r="A2" i="34" l="1"/>
  <c r="B2" i="7"/>
  <c r="B2" i="36"/>
  <c r="Z15" i="36" l="1"/>
  <c r="Z16" i="36"/>
  <c r="Z17" i="36"/>
  <c r="Z18" i="36"/>
  <c r="Z19" i="36"/>
  <c r="Z20" i="36"/>
  <c r="Z21" i="36"/>
  <c r="Z22" i="36"/>
  <c r="Z23" i="36"/>
  <c r="Z24" i="36"/>
  <c r="Z25" i="36"/>
  <c r="Z28" i="36"/>
  <c r="Z26" i="36"/>
  <c r="Z27" i="36"/>
  <c r="Z29" i="36"/>
  <c r="Z30" i="36"/>
  <c r="Z31" i="36"/>
  <c r="Z32" i="36"/>
  <c r="Z33" i="36"/>
  <c r="Z34" i="36"/>
  <c r="Z35" i="36"/>
  <c r="Z36" i="36"/>
  <c r="Z37" i="36"/>
  <c r="Z38" i="36"/>
  <c r="Z39" i="36"/>
  <c r="Z40" i="36"/>
  <c r="Z41" i="36"/>
  <c r="Z42" i="36"/>
  <c r="Z43" i="36"/>
  <c r="Z44" i="36"/>
  <c r="Z45" i="36"/>
  <c r="Z14" i="36"/>
  <c r="Y15" i="36"/>
  <c r="Y16" i="36"/>
  <c r="Y17" i="36"/>
  <c r="Y18" i="36"/>
  <c r="Y19" i="36"/>
  <c r="Y20" i="36"/>
  <c r="Y21" i="36"/>
  <c r="Y22" i="36"/>
  <c r="Y23" i="36"/>
  <c r="Y24" i="36"/>
  <c r="Y25" i="36"/>
  <c r="Y28" i="36"/>
  <c r="Y26" i="36"/>
  <c r="Y27" i="36"/>
  <c r="Y29" i="36"/>
  <c r="Y30" i="36"/>
  <c r="Y31" i="36"/>
  <c r="Y32" i="36"/>
  <c r="Y33" i="36"/>
  <c r="Y34" i="36"/>
  <c r="Y35" i="36"/>
  <c r="Y36" i="36"/>
  <c r="Y37" i="36"/>
  <c r="Y38" i="36"/>
  <c r="Y39" i="36"/>
  <c r="Y40" i="36"/>
  <c r="Y41" i="36"/>
  <c r="Y42" i="36"/>
  <c r="Y43" i="36"/>
  <c r="Y44" i="36"/>
  <c r="Y45" i="36"/>
  <c r="Y14" i="36"/>
  <c r="AD15" i="36"/>
  <c r="AD16" i="36"/>
  <c r="AD17" i="36"/>
  <c r="AD18" i="36"/>
  <c r="AD19" i="36"/>
  <c r="AD20" i="36"/>
  <c r="AD21" i="36"/>
  <c r="AD22" i="36"/>
  <c r="AD23" i="36"/>
  <c r="AD24" i="36"/>
  <c r="AD25" i="36"/>
  <c r="AD28" i="36"/>
  <c r="AD26" i="36"/>
  <c r="AD27" i="36"/>
  <c r="AD29" i="36"/>
  <c r="AD30" i="36"/>
  <c r="AD31" i="36"/>
  <c r="AD32" i="36"/>
  <c r="AD33" i="36"/>
  <c r="AD34" i="36"/>
  <c r="AD35" i="36"/>
  <c r="AD36" i="36"/>
  <c r="AD37" i="36"/>
  <c r="AD38" i="36"/>
  <c r="AD39" i="36"/>
  <c r="AD40" i="36"/>
  <c r="AD41" i="36"/>
  <c r="AD42" i="36"/>
  <c r="AD43" i="36"/>
  <c r="AD44" i="36"/>
  <c r="AD45" i="36"/>
  <c r="AD14" i="36"/>
  <c r="U14" i="36"/>
  <c r="V14" i="36"/>
  <c r="V17" i="36"/>
  <c r="V18" i="36"/>
  <c r="V19" i="36"/>
  <c r="V21" i="36"/>
  <c r="V22" i="36"/>
  <c r="V25" i="36"/>
  <c r="V29" i="36"/>
  <c r="V31" i="36"/>
  <c r="V32" i="36"/>
  <c r="V33" i="36"/>
  <c r="V34" i="36"/>
  <c r="V35" i="36"/>
  <c r="V37" i="36"/>
  <c r="V38" i="36"/>
  <c r="V40" i="36"/>
  <c r="V42" i="36"/>
  <c r="V43" i="36"/>
  <c r="V44" i="36"/>
  <c r="V15" i="36"/>
  <c r="V16" i="36"/>
  <c r="U15" i="36"/>
  <c r="U16" i="36"/>
  <c r="U17" i="36"/>
  <c r="U18" i="36"/>
  <c r="U19" i="36"/>
  <c r="U20" i="36"/>
  <c r="U21" i="36"/>
  <c r="U22" i="36"/>
  <c r="U23" i="36"/>
  <c r="U24" i="36"/>
  <c r="U25" i="36"/>
  <c r="U28" i="36"/>
  <c r="U26" i="36"/>
  <c r="U27" i="36"/>
  <c r="U29" i="36"/>
  <c r="U30" i="36"/>
  <c r="U31" i="36"/>
  <c r="U32" i="36"/>
  <c r="U33" i="36"/>
  <c r="U34" i="36"/>
  <c r="U35" i="36"/>
  <c r="U36" i="36"/>
  <c r="U37" i="36"/>
  <c r="U38" i="36"/>
  <c r="U39" i="36"/>
  <c r="U40" i="36"/>
  <c r="U41" i="36"/>
  <c r="U42" i="36"/>
  <c r="U43" i="36"/>
  <c r="U44" i="36"/>
  <c r="U45" i="36"/>
  <c r="P30" i="36"/>
  <c r="M30" i="36"/>
  <c r="V30" i="36" s="1"/>
  <c r="D30" i="36"/>
  <c r="P24" i="36"/>
  <c r="M24" i="36"/>
  <c r="V24" i="36" s="1"/>
  <c r="D24" i="36"/>
  <c r="P27" i="36"/>
  <c r="M27" i="36"/>
  <c r="V27" i="36" s="1"/>
  <c r="D27" i="36"/>
  <c r="D40" i="36"/>
  <c r="P45" i="36"/>
  <c r="M45" i="36"/>
  <c r="V45" i="36" s="1"/>
  <c r="D45" i="36"/>
  <c r="P23" i="36"/>
  <c r="M23" i="36"/>
  <c r="V23" i="36" s="1"/>
  <c r="D23" i="36"/>
  <c r="P41" i="36"/>
  <c r="M41" i="36"/>
  <c r="V41" i="36" s="1"/>
  <c r="D41" i="36"/>
  <c r="P19" i="36"/>
  <c r="M19" i="36"/>
  <c r="D19" i="36"/>
  <c r="P31" i="36"/>
  <c r="M31" i="36"/>
  <c r="D31" i="36"/>
  <c r="P39" i="36"/>
  <c r="M39" i="36"/>
  <c r="V39" i="36" s="1"/>
  <c r="D39" i="36"/>
  <c r="P20" i="36"/>
  <c r="M20" i="36"/>
  <c r="V20" i="36" s="1"/>
  <c r="D20" i="36"/>
  <c r="P16" i="36"/>
  <c r="M16" i="36"/>
  <c r="D16" i="36"/>
  <c r="P34" i="36"/>
  <c r="M34" i="36"/>
  <c r="D34" i="36"/>
  <c r="P26" i="36"/>
  <c r="M26" i="36"/>
  <c r="V26" i="36" s="1"/>
  <c r="D26" i="36"/>
  <c r="P18" i="36"/>
  <c r="M18" i="36"/>
  <c r="D18" i="36"/>
  <c r="P25" i="36"/>
  <c r="M25" i="36"/>
  <c r="D25" i="36"/>
  <c r="P28" i="36"/>
  <c r="M28" i="36"/>
  <c r="V28" i="36" s="1"/>
  <c r="D28" i="36"/>
  <c r="P35" i="36"/>
  <c r="M35" i="36"/>
  <c r="D35" i="36"/>
  <c r="P36" i="36"/>
  <c r="M36" i="36"/>
  <c r="V36" i="36" s="1"/>
  <c r="D36" i="36"/>
  <c r="D37" i="36"/>
  <c r="D33" i="36"/>
  <c r="D43" i="36"/>
  <c r="D42" i="36"/>
  <c r="D17" i="36"/>
  <c r="D22" i="36"/>
  <c r="D15" i="36"/>
  <c r="D21" i="36"/>
  <c r="D32" i="36"/>
  <c r="D29" i="36"/>
  <c r="D44" i="36"/>
  <c r="D38" i="36"/>
  <c r="D14" i="36"/>
  <c r="K159" i="2" l="1"/>
  <c r="K160" i="2"/>
  <c r="K161" i="2"/>
  <c r="K162" i="2"/>
  <c r="K163" i="2"/>
  <c r="K164" i="2"/>
  <c r="K165" i="2"/>
  <c r="M31" i="2" l="1"/>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M30" i="2"/>
  <c r="K30" i="2"/>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W198" i="2" l="1"/>
  <c r="A2" i="5"/>
  <c r="B2" i="5"/>
  <c r="X198" i="2" l="1"/>
  <c r="V198" i="2"/>
  <c r="U196" i="2" l="1"/>
  <c r="U31" i="2" l="1"/>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30" i="2"/>
  <c r="U198" i="2" l="1"/>
</calcChain>
</file>

<file path=xl/sharedStrings.xml><?xml version="1.0" encoding="utf-8"?>
<sst xmlns="http://schemas.openxmlformats.org/spreadsheetml/2006/main" count="1318" uniqueCount="729">
  <si>
    <t xml:space="preserve"> </t>
  </si>
  <si>
    <t>Introduction</t>
  </si>
  <si>
    <t>Data</t>
  </si>
  <si>
    <t>Palaeobiological data</t>
  </si>
  <si>
    <t xml:space="preserve"> (% of marine genera in their last appearance)</t>
  </si>
  <si>
    <t>Time Scale</t>
  </si>
  <si>
    <t>Start</t>
  </si>
  <si>
    <t>End</t>
  </si>
  <si>
    <t>Crater name</t>
  </si>
  <si>
    <t>KFF</t>
  </si>
  <si>
    <t>El'gygytygn</t>
  </si>
  <si>
    <t>Ries</t>
  </si>
  <si>
    <t>Haughton</t>
  </si>
  <si>
    <t>Chesapeake Bay</t>
  </si>
  <si>
    <t>Popigai</t>
  </si>
  <si>
    <t>Mistastin</t>
  </si>
  <si>
    <t>Kamensk</t>
  </si>
  <si>
    <t>Montagnais</t>
  </si>
  <si>
    <t>Boltysh</t>
  </si>
  <si>
    <t>Chicxulub</t>
  </si>
  <si>
    <t>Kara</t>
  </si>
  <si>
    <t>Manson</t>
  </si>
  <si>
    <t>Lappajarvi</t>
  </si>
  <si>
    <t>Steen River</t>
  </si>
  <si>
    <t>Dellen</t>
  </si>
  <si>
    <t>Carswell</t>
  </si>
  <si>
    <t>Tookoonooka</t>
  </si>
  <si>
    <t>Mjonir</t>
  </si>
  <si>
    <t>Gosses' Bluff</t>
  </si>
  <si>
    <t>Morokweng</t>
  </si>
  <si>
    <t>Obolon'</t>
  </si>
  <si>
    <t>Puchezh-Katunki</t>
  </si>
  <si>
    <t>Rochechouart</t>
  </si>
  <si>
    <t>Manicouagan</t>
  </si>
  <si>
    <t>Saint Martin</t>
  </si>
  <si>
    <t>Aragauinha</t>
  </si>
  <si>
    <t>Charlevoix</t>
  </si>
  <si>
    <t>Siljan</t>
  </si>
  <si>
    <t>Alamo</t>
  </si>
  <si>
    <t>Clearwater East</t>
  </si>
  <si>
    <t>Lawn Hill</t>
  </si>
  <si>
    <t>Results</t>
  </si>
  <si>
    <t>Name</t>
  </si>
  <si>
    <t>N</t>
  </si>
  <si>
    <t>Y</t>
  </si>
  <si>
    <t>KFF of target rocks</t>
  </si>
  <si>
    <t>high</t>
  </si>
  <si>
    <t>low</t>
  </si>
  <si>
    <t>% continental area within 10 µm isopach</t>
  </si>
  <si>
    <t>KFF of post-impact global surface area</t>
  </si>
  <si>
    <t>Duration</t>
  </si>
  <si>
    <t>Average</t>
  </si>
  <si>
    <t>Yes</t>
  </si>
  <si>
    <t>No</t>
  </si>
  <si>
    <t>Database</t>
  </si>
  <si>
    <t>Carnian</t>
  </si>
  <si>
    <t>Calculations</t>
  </si>
  <si>
    <t>C'pk Bay</t>
  </si>
  <si>
    <t>Montag.</t>
  </si>
  <si>
    <t>El'gy.</t>
  </si>
  <si>
    <t>Took.</t>
  </si>
  <si>
    <t>S. River</t>
  </si>
  <si>
    <t>G. Bluff</t>
  </si>
  <si>
    <t>Morok.</t>
  </si>
  <si>
    <t>Rochech.</t>
  </si>
  <si>
    <t>St. Martin</t>
  </si>
  <si>
    <t>Arag.</t>
  </si>
  <si>
    <t>C'water E.</t>
  </si>
  <si>
    <t>End-Jur.</t>
  </si>
  <si>
    <t>End Cret.</t>
  </si>
  <si>
    <t>End-Eoc.</t>
  </si>
  <si>
    <t>Mid-Mio.</t>
  </si>
  <si>
    <t>Impact events summary</t>
  </si>
  <si>
    <t>M'gan</t>
  </si>
  <si>
    <t>a</t>
  </si>
  <si>
    <t>b</t>
  </si>
  <si>
    <t>c</t>
  </si>
  <si>
    <t>d</t>
  </si>
  <si>
    <t>Absolute increase from previous</t>
  </si>
  <si>
    <t xml:space="preserve">Q.Plei   </t>
  </si>
  <si>
    <t>Pleistocene</t>
  </si>
  <si>
    <t xml:space="preserve">T.Plio-u </t>
  </si>
  <si>
    <t>Gelasian &amp; Piacenzian</t>
  </si>
  <si>
    <t xml:space="preserve">T.Plio-l </t>
  </si>
  <si>
    <t>Zanclean</t>
  </si>
  <si>
    <t xml:space="preserve">T.Mi-u-u </t>
  </si>
  <si>
    <t>Messinian</t>
  </si>
  <si>
    <t xml:space="preserve">T.Mi-u-l </t>
  </si>
  <si>
    <t>Tortonian</t>
  </si>
  <si>
    <t xml:space="preserve">T.Mi-m   </t>
  </si>
  <si>
    <t>Middle Miocene</t>
  </si>
  <si>
    <t xml:space="preserve">T.Mi-l-u </t>
  </si>
  <si>
    <t>Burdigalian</t>
  </si>
  <si>
    <t xml:space="preserve">T.Mi-l-l </t>
  </si>
  <si>
    <t>Aquitanian</t>
  </si>
  <si>
    <t xml:space="preserve">T.Ol-u   </t>
  </si>
  <si>
    <t>Chattian</t>
  </si>
  <si>
    <t xml:space="preserve">T.Ol-l   </t>
  </si>
  <si>
    <t>Rupelian</t>
  </si>
  <si>
    <t xml:space="preserve">T.Eo-u   </t>
  </si>
  <si>
    <t>Priabonian</t>
  </si>
  <si>
    <t xml:space="preserve">T.Eo-m-u </t>
  </si>
  <si>
    <t>Bartonian</t>
  </si>
  <si>
    <t xml:space="preserve">T.Eo-m-l </t>
  </si>
  <si>
    <t>Lutetian</t>
  </si>
  <si>
    <t xml:space="preserve">T.Eo-l   </t>
  </si>
  <si>
    <t>Ypresian</t>
  </si>
  <si>
    <t xml:space="preserve">T.Than-u </t>
  </si>
  <si>
    <t>Upper Thanetian</t>
  </si>
  <si>
    <t xml:space="preserve">T.Than-l </t>
  </si>
  <si>
    <t>Lower Thanetian</t>
  </si>
  <si>
    <t xml:space="preserve">T.Dani-u </t>
  </si>
  <si>
    <t>Upper Danian</t>
  </si>
  <si>
    <t xml:space="preserve">T.Dani-l </t>
  </si>
  <si>
    <t>Lower Danian</t>
  </si>
  <si>
    <t xml:space="preserve">K.Maes-u </t>
  </si>
  <si>
    <t>Upper Maestrichtian</t>
  </si>
  <si>
    <t xml:space="preserve">K.Maes-l </t>
  </si>
  <si>
    <t>Lower Maestrichtian</t>
  </si>
  <si>
    <t xml:space="preserve">K.Camp-u </t>
  </si>
  <si>
    <t>Upper Campanian</t>
  </si>
  <si>
    <t xml:space="preserve">K.Camp-l </t>
  </si>
  <si>
    <t>Lower Campanian</t>
  </si>
  <si>
    <t xml:space="preserve">K.Sant-u </t>
  </si>
  <si>
    <t>Upper Santonian</t>
  </si>
  <si>
    <t xml:space="preserve">K.Sant-l </t>
  </si>
  <si>
    <t>Lower Santonian</t>
  </si>
  <si>
    <t xml:space="preserve">K.Coni-u </t>
  </si>
  <si>
    <t>Upper Coniacian</t>
  </si>
  <si>
    <t xml:space="preserve">K.Coni-l </t>
  </si>
  <si>
    <t>Lower Coniacian</t>
  </si>
  <si>
    <t xml:space="preserve">K.Turo-u </t>
  </si>
  <si>
    <t>Upper Turonian</t>
  </si>
  <si>
    <t xml:space="preserve">K.Turo-l </t>
  </si>
  <si>
    <t>Lower Turonian</t>
  </si>
  <si>
    <t xml:space="preserve">K.Ceno-u </t>
  </si>
  <si>
    <t>Upper Cenomanian</t>
  </si>
  <si>
    <t xml:space="preserve">K.Ceno-m </t>
  </si>
  <si>
    <t>Middle Cenomanian</t>
  </si>
  <si>
    <t xml:space="preserve">K.Ceno-l </t>
  </si>
  <si>
    <t>Lower Cenomanian</t>
  </si>
  <si>
    <t xml:space="preserve">K.Albi-u </t>
  </si>
  <si>
    <t>Upper Albian</t>
  </si>
  <si>
    <t xml:space="preserve">K.Albi-m </t>
  </si>
  <si>
    <t>Middle Albian</t>
  </si>
  <si>
    <t xml:space="preserve">K.Albi-l </t>
  </si>
  <si>
    <t>Lower Albian</t>
  </si>
  <si>
    <t xml:space="preserve">K.Apti-u </t>
  </si>
  <si>
    <t>Upper Aptian</t>
  </si>
  <si>
    <t xml:space="preserve">K.Apti-l </t>
  </si>
  <si>
    <t>Lower Aptian</t>
  </si>
  <si>
    <t xml:space="preserve">K.Barr-u </t>
  </si>
  <si>
    <t>Upper Barremian</t>
  </si>
  <si>
    <t xml:space="preserve">K.Barr-l </t>
  </si>
  <si>
    <t>Lower Barremian</t>
  </si>
  <si>
    <t xml:space="preserve">K.Haut-u </t>
  </si>
  <si>
    <t>Upper Hautervian</t>
  </si>
  <si>
    <t xml:space="preserve">K.Haut-l </t>
  </si>
  <si>
    <t>Lower Hautervian</t>
  </si>
  <si>
    <t xml:space="preserve">K.Vala-u </t>
  </si>
  <si>
    <t>Upper Valanginian</t>
  </si>
  <si>
    <t xml:space="preserve">K.Vala-l </t>
  </si>
  <si>
    <t>Lower Valanginian</t>
  </si>
  <si>
    <t xml:space="preserve">K.Berr-u </t>
  </si>
  <si>
    <t>Upper Berriasian</t>
  </si>
  <si>
    <t xml:space="preserve">K.Berr-l </t>
  </si>
  <si>
    <t>Lower Berriasian</t>
  </si>
  <si>
    <t xml:space="preserve">J.Tith-u </t>
  </si>
  <si>
    <t>Upper Tithonian</t>
  </si>
  <si>
    <t xml:space="preserve">J.Tith-l </t>
  </si>
  <si>
    <t>Lower Tithonian</t>
  </si>
  <si>
    <t xml:space="preserve">J.Kimm-u </t>
  </si>
  <si>
    <t>Upper Kimmeridgian</t>
  </si>
  <si>
    <t xml:space="preserve">J.Kimm-l </t>
  </si>
  <si>
    <t>Lower Kimmeridgian</t>
  </si>
  <si>
    <t xml:space="preserve">J.Oxfo-u </t>
  </si>
  <si>
    <t>Upper Oxfordian</t>
  </si>
  <si>
    <t xml:space="preserve">J.Oxfo-m </t>
  </si>
  <si>
    <t>Middle Oxfordian</t>
  </si>
  <si>
    <t xml:space="preserve">J.Oxfo-l </t>
  </si>
  <si>
    <t>Lower Oxfordian</t>
  </si>
  <si>
    <t xml:space="preserve">J.Call-u </t>
  </si>
  <si>
    <t>Upper Callovian</t>
  </si>
  <si>
    <t xml:space="preserve">J.Call-m </t>
  </si>
  <si>
    <t>Middle Callovian</t>
  </si>
  <si>
    <t xml:space="preserve">J.Call-l </t>
  </si>
  <si>
    <t>Lower Callovian</t>
  </si>
  <si>
    <t xml:space="preserve">J.Bath-u </t>
  </si>
  <si>
    <t>Upper Bathonian</t>
  </si>
  <si>
    <t xml:space="preserve">J.Bath-m </t>
  </si>
  <si>
    <t>Middle Bathonian</t>
  </si>
  <si>
    <t xml:space="preserve">J.Bath-l </t>
  </si>
  <si>
    <t>Lower Bathonian</t>
  </si>
  <si>
    <t xml:space="preserve">J.Bajo-u </t>
  </si>
  <si>
    <t>Upper Bajocian</t>
  </si>
  <si>
    <t xml:space="preserve">J.Bajo-l </t>
  </si>
  <si>
    <t>Lower Bajocian</t>
  </si>
  <si>
    <t xml:space="preserve">J.Aale   </t>
  </si>
  <si>
    <t>Aalenian</t>
  </si>
  <si>
    <t xml:space="preserve">J.Toar-u </t>
  </si>
  <si>
    <t>Upper Toarcian</t>
  </si>
  <si>
    <t xml:space="preserve">J.Toar-l </t>
  </si>
  <si>
    <t>Lower Toarcian</t>
  </si>
  <si>
    <t xml:space="preserve">J.Plie-u </t>
  </si>
  <si>
    <t>Upper Pliensbachian</t>
  </si>
  <si>
    <t xml:space="preserve">J.Plie-l </t>
  </si>
  <si>
    <t>Lower Pliensbachian</t>
  </si>
  <si>
    <t xml:space="preserve">J.Sine-u </t>
  </si>
  <si>
    <t>Upper Sinemurian</t>
  </si>
  <si>
    <t xml:space="preserve">J.Sine-l </t>
  </si>
  <si>
    <t>Lower Sinemurian</t>
  </si>
  <si>
    <t xml:space="preserve">J.Hett-u </t>
  </si>
  <si>
    <t>Upper Hettangian</t>
  </si>
  <si>
    <t xml:space="preserve">J.Hett-l </t>
  </si>
  <si>
    <t>Lower Hettangian</t>
  </si>
  <si>
    <t xml:space="preserve">Tr.Rhae  </t>
  </si>
  <si>
    <t>Rhaetian</t>
  </si>
  <si>
    <t>Tr.Nori-u</t>
  </si>
  <si>
    <t>Upper Norian</t>
  </si>
  <si>
    <t>Tr.Nori-m</t>
  </si>
  <si>
    <t>Middle Norian</t>
  </si>
  <si>
    <t>Tr.Nori-l</t>
  </si>
  <si>
    <t>Lower Norian</t>
  </si>
  <si>
    <t>Tr.Carn-u</t>
  </si>
  <si>
    <t>Upper Carnian</t>
  </si>
  <si>
    <t>Tr.Carn-l</t>
  </si>
  <si>
    <t>Lower Carnian</t>
  </si>
  <si>
    <t>Tr.Ladi-u</t>
  </si>
  <si>
    <t>Upper Ladinian</t>
  </si>
  <si>
    <t>Tr.Ladi-l</t>
  </si>
  <si>
    <t>Lower Ladinian</t>
  </si>
  <si>
    <t>Tr.Anis-u</t>
  </si>
  <si>
    <t>Upper Anisian</t>
  </si>
  <si>
    <t>Tr.Anis-m</t>
  </si>
  <si>
    <t>Middle Anisian</t>
  </si>
  <si>
    <t>Tr.Anis-l</t>
  </si>
  <si>
    <t>Lower Anisian</t>
  </si>
  <si>
    <t>Tr.Olen-u</t>
  </si>
  <si>
    <t>Upper Olenekian</t>
  </si>
  <si>
    <t>Tr.Olen-l</t>
  </si>
  <si>
    <t>Lower Olenekian</t>
  </si>
  <si>
    <t>Tr.Indu-u</t>
  </si>
  <si>
    <t>Upper Induan</t>
  </si>
  <si>
    <t>Tr.Indu-l</t>
  </si>
  <si>
    <t>Lower Induan</t>
  </si>
  <si>
    <t xml:space="preserve">P.Dora   </t>
  </si>
  <si>
    <t>Dorashamian</t>
  </si>
  <si>
    <t xml:space="preserve">P.Djhu   </t>
  </si>
  <si>
    <t>Djhulfian</t>
  </si>
  <si>
    <t xml:space="preserve">P.Guad-u </t>
  </si>
  <si>
    <t>Upper Guadalupian</t>
  </si>
  <si>
    <t xml:space="preserve">P.Guad-l </t>
  </si>
  <si>
    <t>Lower Guadalupian</t>
  </si>
  <si>
    <t xml:space="preserve">P.Leon-u </t>
  </si>
  <si>
    <t>Upper Leonardian</t>
  </si>
  <si>
    <t xml:space="preserve">P.Leon-m </t>
  </si>
  <si>
    <t>Middle Leonardian</t>
  </si>
  <si>
    <t xml:space="preserve">P.Leon-l </t>
  </si>
  <si>
    <t>Lower Leonardian</t>
  </si>
  <si>
    <t xml:space="preserve">P.Sakm-u </t>
  </si>
  <si>
    <t>Upper Sakmarian</t>
  </si>
  <si>
    <t xml:space="preserve">P.Sakm-l </t>
  </si>
  <si>
    <t>Lower Sakmarian</t>
  </si>
  <si>
    <t xml:space="preserve">P.Asse-u </t>
  </si>
  <si>
    <t>Upper Asselian</t>
  </si>
  <si>
    <t xml:space="preserve">P.Asse-l </t>
  </si>
  <si>
    <t>Lower Asselian</t>
  </si>
  <si>
    <t xml:space="preserve">C.Step-u </t>
  </si>
  <si>
    <t>Gzhelian</t>
  </si>
  <si>
    <t xml:space="preserve">C.Step-l </t>
  </si>
  <si>
    <t>Kasimovian</t>
  </si>
  <si>
    <t xml:space="preserve">C.Mosc-u </t>
  </si>
  <si>
    <t>Upper Moscovian</t>
  </si>
  <si>
    <t xml:space="preserve">C.Mosc-l </t>
  </si>
  <si>
    <t>Lower Moscovian</t>
  </si>
  <si>
    <t xml:space="preserve">C.Bash-u </t>
  </si>
  <si>
    <t>Upper Bashkirian</t>
  </si>
  <si>
    <t xml:space="preserve">C.Bash-l </t>
  </si>
  <si>
    <t>Lower Bashkirian</t>
  </si>
  <si>
    <t xml:space="preserve">C.Serp-u </t>
  </si>
  <si>
    <t>Upper Serpukhovian</t>
  </si>
  <si>
    <t xml:space="preserve">C.Serp-l </t>
  </si>
  <si>
    <t>Lower Serpukhovian</t>
  </si>
  <si>
    <t xml:space="preserve">C.Vise-u </t>
  </si>
  <si>
    <t>Upper Visean</t>
  </si>
  <si>
    <t xml:space="preserve">C.Vise-l </t>
  </si>
  <si>
    <t>Lower Visean</t>
  </si>
  <si>
    <t xml:space="preserve">C.Tour-u </t>
  </si>
  <si>
    <t>Upper Tournaisian</t>
  </si>
  <si>
    <t xml:space="preserve">C.Tour-l </t>
  </si>
  <si>
    <t>Lower Tournaisian</t>
  </si>
  <si>
    <t xml:space="preserve">D.Fame-u </t>
  </si>
  <si>
    <t>Upper Famennian</t>
  </si>
  <si>
    <t xml:space="preserve">D.Fame-m </t>
  </si>
  <si>
    <t>Middle Famennian</t>
  </si>
  <si>
    <t xml:space="preserve">D.Fame-l </t>
  </si>
  <si>
    <t>Lower Famennian</t>
  </si>
  <si>
    <t xml:space="preserve">D.Fras-u </t>
  </si>
  <si>
    <t>Upper Frasnian</t>
  </si>
  <si>
    <t xml:space="preserve">D.Fras-m </t>
  </si>
  <si>
    <t>Middle Frasnian</t>
  </si>
  <si>
    <t xml:space="preserve">D.Fras-l </t>
  </si>
  <si>
    <t>Lower Frasnian</t>
  </si>
  <si>
    <t xml:space="preserve">D.Give-u </t>
  </si>
  <si>
    <t>Upper Givetian</t>
  </si>
  <si>
    <t xml:space="preserve">D.Give-l </t>
  </si>
  <si>
    <t>Lower Givetian</t>
  </si>
  <si>
    <t xml:space="preserve">D.Eife-u </t>
  </si>
  <si>
    <t>Upper Eifelian</t>
  </si>
  <si>
    <t xml:space="preserve">D.Eife-l </t>
  </si>
  <si>
    <t>Lower Eifelian</t>
  </si>
  <si>
    <t xml:space="preserve">D.Emsi-u </t>
  </si>
  <si>
    <t>Upper Emsian</t>
  </si>
  <si>
    <t xml:space="preserve">D.Emsi-l </t>
  </si>
  <si>
    <t>Lower Emsian</t>
  </si>
  <si>
    <t xml:space="preserve">D.Sieg-u </t>
  </si>
  <si>
    <t>Upper Siegenian</t>
  </si>
  <si>
    <t xml:space="preserve">D.Sieg-l </t>
  </si>
  <si>
    <t>Lower Siegenian</t>
  </si>
  <si>
    <t xml:space="preserve">D.Gedi-u </t>
  </si>
  <si>
    <t>Upper Gedinnian</t>
  </si>
  <si>
    <t xml:space="preserve">D.Gedi-l </t>
  </si>
  <si>
    <t>Lower Gedinnian</t>
  </si>
  <si>
    <t xml:space="preserve">S.Prid   </t>
  </si>
  <si>
    <t>Pridoli</t>
  </si>
  <si>
    <t xml:space="preserve">S.Ludl-u </t>
  </si>
  <si>
    <t>Ludfordian</t>
  </si>
  <si>
    <t xml:space="preserve">S.Ludl-l </t>
  </si>
  <si>
    <t>Gorstian</t>
  </si>
  <si>
    <t xml:space="preserve">S.Wenl-u </t>
  </si>
  <si>
    <t>Homerian</t>
  </si>
  <si>
    <t xml:space="preserve">S.Wenl-l </t>
  </si>
  <si>
    <t>Sheinwoodian</t>
  </si>
  <si>
    <t xml:space="preserve">S.Ldov-u </t>
  </si>
  <si>
    <t>Telychian</t>
  </si>
  <si>
    <t xml:space="preserve">S.Ldov-m </t>
  </si>
  <si>
    <t>Aeronian</t>
  </si>
  <si>
    <t xml:space="preserve">S.Ldov-l </t>
  </si>
  <si>
    <t>Rhuddanian</t>
  </si>
  <si>
    <t xml:space="preserve">O.Ashg-u </t>
  </si>
  <si>
    <t>Upper Ashgill</t>
  </si>
  <si>
    <t xml:space="preserve">O.Ashg-m </t>
  </si>
  <si>
    <t>Middle Ashgill</t>
  </si>
  <si>
    <t xml:space="preserve">O.Ashg-l </t>
  </si>
  <si>
    <t>Lower Ashgill</t>
  </si>
  <si>
    <t xml:space="preserve">O.Cara-u </t>
  </si>
  <si>
    <t>Upper Caradoc</t>
  </si>
  <si>
    <t xml:space="preserve">O.Cara-m </t>
  </si>
  <si>
    <t>Middle Caradoc</t>
  </si>
  <si>
    <t xml:space="preserve">O.Cara-l </t>
  </si>
  <si>
    <t>Lower Caradoc</t>
  </si>
  <si>
    <t xml:space="preserve">O.Llde-u </t>
  </si>
  <si>
    <t>Upper Llandeilo</t>
  </si>
  <si>
    <t xml:space="preserve">O.Llde-l </t>
  </si>
  <si>
    <t>Lower Llandeilo</t>
  </si>
  <si>
    <t xml:space="preserve">O.Llvi-u </t>
  </si>
  <si>
    <t>Upper Llanvirn</t>
  </si>
  <si>
    <t xml:space="preserve">O.Llvi-l </t>
  </si>
  <si>
    <t>Lower Llanvirn</t>
  </si>
  <si>
    <t xml:space="preserve">O.Aren-u </t>
  </si>
  <si>
    <t>Upper Arenig</t>
  </si>
  <si>
    <t xml:space="preserve">O.Aren-l </t>
  </si>
  <si>
    <t>Lower Arenig</t>
  </si>
  <si>
    <t xml:space="preserve">O.Trem-u </t>
  </si>
  <si>
    <t>Upper Tremadocian</t>
  </si>
  <si>
    <t xml:space="preserve">O.Trem-l </t>
  </si>
  <si>
    <t>Lower Tremadocian</t>
  </si>
  <si>
    <t>Cm.Trep-u</t>
  </si>
  <si>
    <t>Upper Trempealeauan</t>
  </si>
  <si>
    <t>Cm.Trep-l</t>
  </si>
  <si>
    <t>Lower Trempealeauan</t>
  </si>
  <si>
    <t>Cm.Fran-u</t>
  </si>
  <si>
    <t>Upper Franconian</t>
  </si>
  <si>
    <t>Cm.Fran-l</t>
  </si>
  <si>
    <t>Lower Franconian</t>
  </si>
  <si>
    <t>Cm.Dres-u</t>
  </si>
  <si>
    <t>Upper Dresbachian</t>
  </si>
  <si>
    <t>Cm.Dres-l</t>
  </si>
  <si>
    <t>Lower Dresbachian</t>
  </si>
  <si>
    <t>Cm.uMid-u</t>
  </si>
  <si>
    <t>Upper Up-Mid Cambrian</t>
  </si>
  <si>
    <t>Cm.uMid-m</t>
  </si>
  <si>
    <t>Middle Up-Mid Cambrian</t>
  </si>
  <si>
    <t>Cm.uMid-l</t>
  </si>
  <si>
    <t>Lower Up-Mid Cambrian</t>
  </si>
  <si>
    <t>Cm.mMid-u</t>
  </si>
  <si>
    <t>Upper Mid-Mid Cambrian</t>
  </si>
  <si>
    <t>Cm.mMid-l</t>
  </si>
  <si>
    <t>Lower Mid-Mid Cambrian</t>
  </si>
  <si>
    <t xml:space="preserve">Cm.lMid  </t>
  </si>
  <si>
    <t>Lower Middle Cambrian</t>
  </si>
  <si>
    <t>Cm.Tojo-u</t>
  </si>
  <si>
    <t>Upper Toyonian</t>
  </si>
  <si>
    <t>Cm.Tojo-l</t>
  </si>
  <si>
    <t>Lower Toyonian</t>
  </si>
  <si>
    <t>Cm.Boto-u</t>
  </si>
  <si>
    <t>Upper Botomanian</t>
  </si>
  <si>
    <t>Cm.Boto-l</t>
  </si>
  <si>
    <t>Lower Botomanian</t>
  </si>
  <si>
    <t>Cm.Atda-u</t>
  </si>
  <si>
    <t>Upper Atdabanian</t>
  </si>
  <si>
    <t>Cm.Atda-l</t>
  </si>
  <si>
    <t>Lower Atdabanian</t>
  </si>
  <si>
    <t>Cm.Tomm-u</t>
  </si>
  <si>
    <t>Upper Tommotian</t>
  </si>
  <si>
    <t>Cm.Tomm-l</t>
  </si>
  <si>
    <t>Lower Tommotian</t>
  </si>
  <si>
    <t xml:space="preserve">V.N-Da-u </t>
  </si>
  <si>
    <t>Upper Nemakit-Daldynian</t>
  </si>
  <si>
    <t xml:space="preserve">V.N-Da-l </t>
  </si>
  <si>
    <t>Lower Nemakit-Daldynian</t>
  </si>
  <si>
    <t>V.u</t>
  </si>
  <si>
    <t>Upper Vendian</t>
  </si>
  <si>
    <t>Short ID</t>
  </si>
  <si>
    <t>Aptian</t>
  </si>
  <si>
    <t>Toarcian</t>
  </si>
  <si>
    <t>Cenomanian</t>
  </si>
  <si>
    <t>Capitanian</t>
  </si>
  <si>
    <t>Kfs</t>
  </si>
  <si>
    <t>Normalised Rank Order</t>
  </si>
  <si>
    <t xml:space="preserve"> (duration myr)</t>
  </si>
  <si>
    <t>Meteorite Impact</t>
  </si>
  <si>
    <t>Age precision (myr)</t>
  </si>
  <si>
    <t>max range</t>
  </si>
  <si>
    <t>Extinction Intensity</t>
  </si>
  <si>
    <t>Pliocene</t>
  </si>
  <si>
    <t>mid-point</t>
  </si>
  <si>
    <t>Plots</t>
  </si>
  <si>
    <t>early Dresbachian</t>
  </si>
  <si>
    <t>late Botomian</t>
  </si>
  <si>
    <t>early  Franconian</t>
  </si>
  <si>
    <t>late Trempealeauan</t>
  </si>
  <si>
    <t>mid &amp; late Ashgillian</t>
  </si>
  <si>
    <t>late Givetian</t>
  </si>
  <si>
    <t>late Frasnian</t>
  </si>
  <si>
    <t>late Famennian</t>
  </si>
  <si>
    <t>early Serpukhovian</t>
  </si>
  <si>
    <t>late Guadalupian</t>
  </si>
  <si>
    <t>Changhsingian</t>
  </si>
  <si>
    <t>late Norian/ Rhaetian</t>
  </si>
  <si>
    <t>End-Tri</t>
  </si>
  <si>
    <t>End-Per</t>
  </si>
  <si>
    <t>End-Cambrian</t>
  </si>
  <si>
    <t>Frasnian</t>
  </si>
  <si>
    <t>Hangenberg</t>
  </si>
  <si>
    <t>Pliensbachian/ early Toarcian</t>
  </si>
  <si>
    <t>late Tithonian</t>
  </si>
  <si>
    <t>late Cenomanian</t>
  </si>
  <si>
    <t>late Maastrichtian</t>
  </si>
  <si>
    <t>late Eocene</t>
  </si>
  <si>
    <t>Bambach (2006)</t>
  </si>
  <si>
    <t>Visean</t>
  </si>
  <si>
    <t>Most probable in range</t>
  </si>
  <si>
    <t>Kam. Mon.</t>
  </si>
  <si>
    <t>Morok</t>
  </si>
  <si>
    <t>Lau event</t>
  </si>
  <si>
    <t>End-Ordovician</t>
  </si>
  <si>
    <t>Plus 5 notable extinction events in well-resolved genera data</t>
  </si>
  <si>
    <t>KFF of global surface post-impact</t>
  </si>
  <si>
    <t>The palaeontological time bins range in duration from 0.65 to 9.45 myr (and an outlier at 22.6 myr).</t>
  </si>
  <si>
    <t>This is because CoinCalc uses the frequency of an event to underpin the calculation of null hypothesis acceptance/rejection probability.</t>
  </si>
  <si>
    <t>#CoinCalc is used to conduct Event Coincidence Analysis for Time Series between</t>
  </si>
  <si>
    <t>#meteorite impact with Kfs pulse "Kfs" and</t>
  </si>
  <si>
    <t>#Extinction events "Ext".</t>
  </si>
  <si>
    <t>#Note that CoinCalc asks what the significance is of any coincidental relationship</t>
  </si>
  <si>
    <t>#of the timing of an eventA occuring with respect to the timing of an eventB.</t>
  </si>
  <si>
    <t>#To clarify, eventB is the independent variable (trigger).</t>
  </si>
  <si>
    <t>#The null hypothesis is that the number of coincidences can be explained by</t>
  </si>
  <si>
    <t>#two independent series of randomly distributed events.</t>
  </si>
  <si>
    <t>#Load libraries</t>
  </si>
  <si>
    <t>library("CoinCalc")</t>
  </si>
  <si>
    <t>#This script includes meteorite impacts that caused a Kfs 'pulse'</t>
  </si>
  <si>
    <t>#note that these data are already binarised, and arranged in chronological order.</t>
  </si>
  <si>
    <t>#since we use a delT=0 and a tau=0, there is no effect.</t>
  </si>
  <si>
    <t>#the test of significance assumes each time series follows independent Poisson processes (are randomly distributed</t>
  </si>
  <si>
    <t>#and mutually independent)</t>
  </si>
  <si>
    <t>#Taking different tests of significance does not alter the outcome as the events are sufficiently rare.</t>
  </si>
  <si>
    <t>#Time series data</t>
  </si>
  <si>
    <t>#conduct the Event Coincidence Analysis for Time Series between</t>
  </si>
  <si>
    <t>#Extinction Events for the past 564 million years</t>
  </si>
  <si>
    <t xml:space="preserve">out &lt;- CC.eca.ts(Ext, Kfs, tau=0, delT=0) </t>
  </si>
  <si>
    <t>out</t>
  </si>
  <si>
    <t>#plot the relationship resulting from the above conditions.</t>
  </si>
  <si>
    <t>CC.plot(Ext, Kfs, tau=0, delT=0, seriesAname="Ext", seriesBname="Kfs")</t>
  </si>
  <si>
    <t>R scripts</t>
  </si>
  <si>
    <t>For example, condition 1 uses the most precise data only, yet the smaller number of datapoints may overestimate the true probability</t>
  </si>
  <si>
    <t>Kfs condition 1</t>
  </si>
  <si>
    <t>A range of conditions were run, according to the effective temporal precision of the impact data and the datasets' completeness.</t>
  </si>
  <si>
    <t>Kfs condition 2</t>
  </si>
  <si>
    <t>Kfs pulses either coincide with extinction events or they are neighbours, whereas NKfs data display a wide rang of proximity to extincton events.</t>
  </si>
  <si>
    <t>#This script includes meteorite impacts that caused a Kfs 'pulse',</t>
  </si>
  <si>
    <t>#filtered to include only those that correspond to one or two bins.</t>
  </si>
  <si>
    <t>Kfs condition 3</t>
  </si>
  <si>
    <t>NKfs condition 1</t>
  </si>
  <si>
    <t>#meteorite impact with no Kfs pulse "NKfs" and</t>
  </si>
  <si>
    <t>#Extinction events "Ext"</t>
  </si>
  <si>
    <t>#note that CoinCalc asks what the significance is of any coincidental relationship</t>
  </si>
  <si>
    <t>#of the timing of an eventA occuring with respect to the timing of an eventB</t>
  </si>
  <si>
    <t>#to clarify, eventB is the independent variable (trigger)</t>
  </si>
  <si>
    <t>#the null hypothesis is that the number of coincidences can be explained by</t>
  </si>
  <si>
    <t>#two independent series of randomly distributed events</t>
  </si>
  <si>
    <t>#This script includes meteorite impacts that did not cause a Kfs 'pulse',</t>
  </si>
  <si>
    <t xml:space="preserve">out &lt;- CC.eca.ts(Ext, NKfs, tau=0, delT=0) </t>
  </si>
  <si>
    <t>CC.plot(Ext, NKfs, tau=0, delT=0, seriesAname="Ext", seriesBname="NKfs")</t>
  </si>
  <si>
    <t>NKfs condition 2</t>
  </si>
  <si>
    <t xml:space="preserve">out &lt;- CC.eca.ts(Ext, NKfs, tau=0, delT=0)  </t>
  </si>
  <si>
    <t>NKfs condition 3</t>
  </si>
  <si>
    <t>Kfs/NKfs</t>
  </si>
  <si>
    <t>F</t>
  </si>
  <si>
    <t>Nkfs</t>
  </si>
  <si>
    <t>T</t>
  </si>
  <si>
    <t>Condition</t>
  </si>
  <si>
    <t>Clearwater West</t>
  </si>
  <si>
    <t>Ch'b. Bolt.</t>
  </si>
  <si>
    <t>Siljan 27.8</t>
  </si>
  <si>
    <t>Mans. Lap. Kara</t>
  </si>
  <si>
    <t>G.B. Dellen</t>
  </si>
  <si>
    <t>P-K</t>
  </si>
  <si>
    <t>CB. Po.</t>
  </si>
  <si>
    <t>C'water East</t>
  </si>
  <si>
    <t>C'water West</t>
  </si>
  <si>
    <t>C'water W</t>
  </si>
  <si>
    <t>Time bin(s) corresponding to plausible age range</t>
  </si>
  <si>
    <t>Impact events</t>
  </si>
  <si>
    <t>binarised</t>
  </si>
  <si>
    <t>Null Hyp.</t>
  </si>
  <si>
    <t>#This script includes all meteorite impacts &gt;16 km transient crater diameter with accurate ages</t>
  </si>
  <si>
    <t>#meteorite impact "MI" and</t>
  </si>
  <si>
    <t xml:space="preserve">out &lt;- CC.eca.ts(Ext, MI, tau=0, delT=0) </t>
  </si>
  <si>
    <t>CC.plot(Ext, MI, tau=0, delT=0, seriesAname="Ext", seriesBname="MI")</t>
  </si>
  <si>
    <t>Exact coincidence (%)</t>
  </si>
  <si>
    <r>
      <rPr>
        <i/>
        <sz val="10"/>
        <rFont val="Arial"/>
        <family val="2"/>
        <charset val="1"/>
      </rPr>
      <t>p</t>
    </r>
    <r>
      <rPr>
        <sz val="10"/>
        <rFont val="Arial"/>
        <family val="2"/>
        <charset val="1"/>
      </rPr>
      <t>-value (trigger)</t>
    </r>
  </si>
  <si>
    <t>The following can simply be cut and paste as scripts when the CoinCal package is installed in R</t>
  </si>
  <si>
    <t>Ext = c(0,0,0,0,0,0,0,0,1,0,0,0,0,0,0,0,0,1,0,1,0,0,1,0,0,0,0,0,0,0,0,0,0,0,0,1,0,0,0,0,0,0,1,0,0,0,0,0,0,0,0,0,0,0,1,0,0,1,0,0,1,0,0,1,0,1,0,0,0,0,0,0,0,0,0,0,0,0,0,0,0,1,0,1,0,0,0,0,0,0,0,0,0,1,0,0,0,1,1,0,0,0,0,0,1,0,0,0,0,0,0,0,0,0,0,0,0,0,0,0,0,0,1,0,0,0,0,0,0,0,0,1,0,0,0,0,0,0,1,0,0,0,0,0,0,0,0,0,1,0,0,0,0,0,0,0,1,0,0,0,0,1,0,0,1,0,0)</t>
  </si>
  <si>
    <t>MI = c(0,0,0,0,0,0,0,0,0,0,0,0,0,0,0,0,0,0,0,0,0,0,0,1,0,1,0,0,1,0,0,0,0,1,0,0,0,0,0,0,0,0,0,0,0,0,0,0,0,0,0,0,0,0,0,1,1,0,0,0,0,0,0,0,0,0,0,0,0,0,0,0,0,0,0,0,1,0,0,0,0,0,0,1,0,0,0,0,0,0,0,0,0,1,0,1,0,1,0,0,0,0,1,0,0,0,0,0,0,1,0,0,0,0,0,0,0,0,0,0,0,0,1,1,1,0,0,0,1,0,1,0,0,0,0,0,0,0,0,0,0,0,0,0,0,0,1,0,1,0,0,0,0,1,0,1,1,0,1,0,0,1,0,0,1,0,0)</t>
  </si>
  <si>
    <t>NKfs = c(0,0,0,0,0,0,0,0,0,0,0,0,0,0,0,0,0,0,0,0,0,0,0,0,0,1,0,0,1,0,0,0,0,0,0,0,0,0,0,0,0,0,0,0,0,0,0,0,0,0,0,0,0,0,0,1,0,0,0,0,0,0,0,0,0,0,0,0,0,0,0,0,0,0,0,0,1,0,0,0,0,0,0,0,0,0,0,0,0,0,0,0,0,0,0,1,0,0,0,0,0,0,1,0,0,0,0,0,0,1,0,0,0,0,0,0,0,0,0,0,0,0,0,1,1,0,0,0,1,0,1,0,0,0,0,0,0,0,0,0,0,0,0,0,0,0,1,0,0,0,0,0,0,1,0,0,0,0,1,0,0,0,0,0,0,0,0)</t>
  </si>
  <si>
    <t>NKfs = c(0,0,0,0,0,0,0,0,0,0,0,0,0,0,0,0,0,0,0,0,0,0,0,0,0,0,0,0,0,0,0,0,0,0,0,0,0,0,0,0,0,0,0,0,0,0,0,0,0,0,0,0,0,0,0,1,0,0,0,0,0,0,0,0,0,0,0,0,0,0,0,0,0,0,0,0,0,0,0,0,0,0,0,0,0,0,0,0,0,0,0,0,0,0,0,1,0,0,0,0,0,0,1,0,0,0,0,0,0,0,0,0,0,0,0,0,0,0,0,0,0,0,0,1,1,0,0,0,1,0,1,0,0,0,0,0,0,0,0,0,0,0,0,0,0,0,1,0,0,0,0,0,0,1,0,0,0,0,1,0,0,0,0,0,0,0,0)</t>
  </si>
  <si>
    <t>NKfs = c(0,0,0,0,0,0,0,0,0,0,0,0,0,0,0,0,0,0,0,0,0,0,0,0,0,0,0,0,0,0,0,0,0,0,0,0,0,0,0,0,0,0,0,0,0,0,0,0,0,0,0,0,0,0,0,1,0,0,0,0,0,0,0,0,0,0,0,0,0,0,0,0,0,0,0,0,0,0,0,0,0,0,0,0,0,0,0,0,0,0,0,0,0,0,0,1,0,0,0,0,0,0,0,0,0,0,0,0,0,0,0,0,0,0,0,0,0,0,0,0,0,0,0,0,1,0,0,0,0,0,0,0,0,0,0,0,0,0,0,0,0,0,0,0,0,0,1,0,0,0,0,0,0,1,0,0,0,0,0,0,0,0,0,0,0,0,0)</t>
  </si>
  <si>
    <t>Kfs = c(0,0,0,0,0,0,0,0,0,0,0,0,0,0,0,0,0,0,0,0,0,0,0,1,0,0,0,0,0,0,0,0,0,1,0,0,0,0,0,0,0,0,0,0,0,0,0,0,0,0,0,0,0,0,0,0,1,0,0,0,0,0,0,0,0,0,0,0,0,0,0,0,0,0,0,0,0,0,0,0,0,0,0,1,0,0,0,0,0,0,0,0,0,1,0,0,0,1,0,0,0,0,0,0,0,0,0,0,0,0,0,0,0,0,0,0,0,0,0,0,0,0,1,0,0,0,0,0,0,0,0,0,0,0,0,0,0,0,0,0,0,0,0,0,0,0,0,0,1,0,0,0,0,0,0,1,1,0,0,0,0,1,0,0,1,0,0)</t>
  </si>
  <si>
    <t>Kfs = c(0,0,0,0,0,0,0,0,0,0,0,0,0,0,0,0,0,0,0,0,0,0,0,1,0,0,0,0,0,0,0,0,0,0,0,0,0,0,0,0,0,0,0,0,0,0,0,0,0,0,0,0,0,0,0,0,0,0,0,0,0,0,0,0,0,0,0,0,0,0,0,0,0,0,0,0,0,0,0,0,0,0,0,0,0,0,0,0,0,0,0,0,0,1,0,0,0,1,0,0,0,0,0,0,0,0,0,0,0,0,0,0,0,0,0,0,0,0,0,0,0,0,1,0,0,0,0,0,0,0,0,0,0,0,0,0,0,0,0,0,0,0,0,0,0,0,0,0,1,0,0,0,0,0,0,1,1,0,0,0,0,1,0,0,1,0,0)</t>
  </si>
  <si>
    <t>Kfs = c(0,0,0,0,0,0,0,0,0,0,0,0,0,0,0,0,0,0,0,0,0,0,0,0,0,0,0,0,0,0,0,0,0,0,0,0,0,0,0,0,0,0,0,0,0,0,0,0,0,0,0,0,0,0,0,0,0,0,0,0,0,0,0,0,0,0,0,0,0,0,0,0,0,0,0,0,0,0,0,0,0,0,0,0,0,0,0,0,0,0,0,0,0,0,0,0,0,1,0,0,0,0,0,0,0,0,0,0,0,0,0,0,0,0,0,0,0,0,0,0,0,0,1,0,0,0,0,0,0,0,0,0,0,0,0,0,0,0,0,0,0,0,0,0,0,0,0,0,1,0,0,0,0,0,0,0,1,0,0,0,0,1,0,0,1,0,0)</t>
  </si>
  <si>
    <t>*KFF = K-feldspar Factor, the volume percentage Kfs in a material: see Pankhurst (2017)</t>
  </si>
  <si>
    <t>From Rohde &amp; Muller (2005)</t>
  </si>
  <si>
    <t>This database places updated KFF calculations post-meteorite impact from Coldwell &amp; Pankhurst (2019), next to the raw extinction intensity data from Rohde &amp; Muller (2005)</t>
  </si>
  <si>
    <t>Discussion</t>
  </si>
  <si>
    <t>In direct contrast, the null hypothesis is accepted for ejecta blankets that did not cause a Kfs-pulse at every step. What is not captured by the simultaneity test is that non-Kfs ejecta blankets display a wide range of temporal proximity to extinction episodes, and only 1/18 could plausibly overlap them.</t>
  </si>
  <si>
    <t>all impacts</t>
  </si>
  <si>
    <t/>
  </si>
  <si>
    <t>highest</t>
  </si>
  <si>
    <t>Absolute extinction intensity</t>
  </si>
  <si>
    <t>lowest</t>
  </si>
  <si>
    <t>Notes</t>
  </si>
  <si>
    <t>Method of dating</t>
  </si>
  <si>
    <t>stratigraphic</t>
  </si>
  <si>
    <t>Araguainha</t>
  </si>
  <si>
    <t>Morrow (2009)</t>
  </si>
  <si>
    <t>Hauser et al. (2019)</t>
  </si>
  <si>
    <t>U-Pb (SHRIMP, LAICP-MS, SIMS, monazite and zircon)</t>
  </si>
  <si>
    <t>Year of study</t>
  </si>
  <si>
    <t>Ar-Ar (impact melt rock)</t>
  </si>
  <si>
    <t>Kelley and Gurov (2002), recalculated Jourdan (2012)</t>
  </si>
  <si>
    <t>Ar-Ar (adularia in impact melt rock)</t>
  </si>
  <si>
    <t>Alwmark et al. 2017</t>
  </si>
  <si>
    <t>U-Pb (zircon in impact melt rock)</t>
  </si>
  <si>
    <t>Schmieder et al. (2019)</t>
  </si>
  <si>
    <t>Absolute extinction intensity in age range</t>
  </si>
  <si>
    <t>Fossil record</t>
  </si>
  <si>
    <t>Meteorite Impacts</t>
  </si>
  <si>
    <t>Assis Fernandes et al. (2019)</t>
  </si>
  <si>
    <t>Ar-Ar (tektites and impact melt rock)</t>
  </si>
  <si>
    <t>Renne et al. (2018)</t>
  </si>
  <si>
    <t>Ar-Ar (impact melt rock and glassy microtektites)</t>
  </si>
  <si>
    <t>Schmieder et al. (2015)</t>
  </si>
  <si>
    <t>Mark et al. (2014)</t>
  </si>
  <si>
    <t>Layer (2000)</t>
  </si>
  <si>
    <t>Young et al. (2013)</t>
  </si>
  <si>
    <t>Ar-Ar (impact glass)</t>
  </si>
  <si>
    <t>Ar-Ar impactites</t>
  </si>
  <si>
    <t>Jourdan et al. (2012)</t>
  </si>
  <si>
    <t>Kenny et al. (2019)</t>
  </si>
  <si>
    <t>Ar-Ar (impact melt breccia)</t>
  </si>
  <si>
    <t>U-Pb (ID-TIMS, meltgrown zircons)</t>
  </si>
  <si>
    <t>Ramezani et al. (2005)</t>
  </si>
  <si>
    <t>Ar-Ar (impact-melted feldspar and melt rock)</t>
  </si>
  <si>
    <t>Schmieder et al. (2014)</t>
  </si>
  <si>
    <t>Ar-Ar (sanidine in melt breccia)</t>
  </si>
  <si>
    <t>U–Pb (CA-TIMS, melt rock zircon)</t>
  </si>
  <si>
    <t>Sylvester et al. (2013)</t>
  </si>
  <si>
    <t>Stratigraphic</t>
  </si>
  <si>
    <t>Smelror et al. (2001)</t>
  </si>
  <si>
    <t>K-Ar (impact melt rock)</t>
  </si>
  <si>
    <t>Gurov et al. (2009)</t>
  </si>
  <si>
    <t>Holm-Alwmark et al. (2019)</t>
  </si>
  <si>
    <t>Ar-Ar (moldavite tektites)</t>
  </si>
  <si>
    <t>Schmieder et al. 2018)</t>
  </si>
  <si>
    <t>Cohen et al. (2017)</t>
  </si>
  <si>
    <t>Jourdan and Reimold (2012)</t>
  </si>
  <si>
    <t>U-Pb (SIMS, zircon in impact melt rock)</t>
  </si>
  <si>
    <t>MacLagan et al. (2018)</t>
  </si>
  <si>
    <t>Bron and Gostin (2012)</t>
  </si>
  <si>
    <t>Haines (2005) discusses and uses Milton &amp; Sutter (1987)</t>
  </si>
  <si>
    <t>Ar-Ar minimum age (relict impact melt rock)</t>
  </si>
  <si>
    <t>+-10%</t>
  </si>
  <si>
    <r>
      <t xml:space="preserve">Seven Kfs pulses could have each only occurred within a single substage. Each of these bins also witnessed an extinction event. The null hypothesis that the degree of exact simultaneity is the result of random coincidences is rejected at a confidence interval of </t>
    </r>
    <r>
      <rPr>
        <i/>
        <sz val="11"/>
        <color rgb="FF000000"/>
        <rFont val="Times New Roman"/>
        <family val="1"/>
      </rPr>
      <t>p</t>
    </r>
    <r>
      <rPr>
        <sz val="11"/>
        <color rgb="FF000000"/>
        <rFont val="Times New Roman"/>
        <family val="1"/>
      </rPr>
      <t>&lt;0.00005. The use of a subset understates the true frequency of known Kfs pulses, thus the significance value when using this subset is inherently overstated.</t>
    </r>
  </si>
  <si>
    <t>#Load data: 167 substages in the raw Sepkoski Compendium (564 myr)</t>
  </si>
  <si>
    <t>#filtered to include only those that correspond to a single palaeontological substage.</t>
  </si>
  <si>
    <t>#note also that CoinCalc assumes each substage is equal in length to its neighbour.</t>
  </si>
  <si>
    <t>#meteorites with a Kfs pulse corresponging to one substage, and</t>
  </si>
  <si>
    <t xml:space="preserve">#binarised according to the most probable palaeontological substage and </t>
  </si>
  <si>
    <t>#meteorites with a Kfs pulse corresponging to the most probable substage (1 or 2 possible bins), and</t>
  </si>
  <si>
    <t>CoinCalc uses binarised data for time series analysis and thus only one impact per substage can be counted.</t>
  </si>
  <si>
    <t>#binarised according to the most probable palaeontological substage.</t>
  </si>
  <si>
    <t>#meteorites with a Kfs pulse corresponging to the most probable substage, and</t>
  </si>
  <si>
    <t>#meteorites with no Kfs pulse corresponging to one substage, and</t>
  </si>
  <si>
    <t>#meteorites with no Kfs pulse corresponging to the most probable substage (1 or 2 possible bins), and</t>
  </si>
  <si>
    <t>#meteorites with no Kfs pulse corresponging to the most probable substage, and</t>
  </si>
  <si>
    <t>#meteorite impacts corresponging to the most probable substage, and</t>
  </si>
  <si>
    <t>#The actual substage length is not equal to its neighbour, yet</t>
  </si>
  <si>
    <t>Conversely, condition 3 uses the entire dataset, but using the 'most probable' substage does not capture the following observation:</t>
  </si>
  <si>
    <t>Including the most probable substage of Kfs pulses for those whose age span extends across two bins dataset (n = 10) results in the number of exact matches rising to 10 and a p value of &lt;0.00005. The lower average precision leads to a lower rate of exact simultaneity (78%; recall overlap does not count as a coincident event). When the full dataset of every known Kfs pulse is included exact simultaneity drops (~66%), yet the confidence value remains at p&lt;0.00005 (Fig. 2).</t>
  </si>
  <si>
    <t>spread high</t>
  </si>
  <si>
    <t>Absolute extinction intensity increase from previous in age range</t>
  </si>
  <si>
    <t>most prob</t>
  </si>
  <si>
    <t>The entire palaeontological dataset of 167 substages (564 myr) were used.</t>
  </si>
  <si>
    <t>Users of CoinCalc can choose to allow for timelag and tolerance of coincidence. We set both to zero for all runs: only exact coincidences are counted. Calculations of "precursor" are not meaningful under these conditions and can be ignored.</t>
  </si>
  <si>
    <t>Schmieder &amp; Kring (2019) reports 383-165 Ma and references unpublished data. Haines (2005) discusses Milton &amp; Sutter (1987) who used Ar-Ar on relict melt rock</t>
  </si>
  <si>
    <t># Substages spanned by impact age range (2σ)</t>
  </si>
  <si>
    <t>spread low</t>
  </si>
  <si>
    <r>
      <t>Precision (</t>
    </r>
    <r>
      <rPr>
        <b/>
        <i/>
        <sz val="10"/>
        <color rgb="FF000000"/>
        <rFont val="Calibri"/>
        <family val="2"/>
      </rPr>
      <t>±</t>
    </r>
    <r>
      <rPr>
        <b/>
        <i/>
        <sz val="10"/>
        <color rgb="FF000000"/>
        <rFont val="Arial"/>
        <family val="2"/>
        <charset val="1"/>
      </rPr>
      <t>myr)</t>
    </r>
  </si>
  <si>
    <t>Age (Ma)</t>
  </si>
  <si>
    <t>% increase in extintion intensity above previous substage in age range</t>
  </si>
  <si>
    <t>Extinction intensity*</t>
  </si>
  <si>
    <t>Dates span a plausible range of 453-430. Tectonic constraint of ~440 minimum age. Middle of refined age range (446.5 Ma) taken as 'most probable' for computing purposes.</t>
  </si>
  <si>
    <t>e</t>
  </si>
  <si>
    <t>Comparing the temporal precision of each dataset: Rank order plots of age precision for meteorite impacts and substage duration of palaeobiological data</t>
  </si>
  <si>
    <t>The impact events are organised by age uncertainty through columns B-G for clarity (a number of age overlaps are evident). Rank order plots describing the precision of each dataset is provided in "d".</t>
  </si>
  <si>
    <t>The impact events summary (column H-M) denotes those palaeobiological time periods that span the time during which one or more impacts occurred, which are used for statistical analysis in "e"</t>
  </si>
  <si>
    <t>Kfs rich?</t>
  </si>
  <si>
    <t>SFig. 2a</t>
  </si>
  <si>
    <t>SFig. 2b</t>
  </si>
  <si>
    <t>SFig. 1</t>
  </si>
  <si>
    <t>Number of substages overlapped</t>
  </si>
  <si>
    <t>Normalised rank order of meteorite impact and geological substage temporal ranges, Kfs content also indicated. Labels denote how many substages the specific meteorite impact overlaps.</t>
  </si>
  <si>
    <t>The ages of major meteorite impacts are more precise than that of the time-spans of geological substages, on a rank order basis.</t>
  </si>
  <si>
    <t>There is no obvious bias between the precision of meteorite ages corresponding to either Kfs-rich or Kfs-poor ejecta blankets with regard to how many geological substages those ages could correspond to.</t>
  </si>
  <si>
    <t>Meteorite impacts that caused Kfs-rich ejecta blankets correspond to geological substages containing high extinction intensity.</t>
  </si>
  <si>
    <t>Meteorite impacts that did not cause Kfs-rich ejecta blankets do not correspond to geological substages containing high extinction intensity.</t>
  </si>
  <si>
    <t>Step</t>
  </si>
  <si>
    <t>Description</t>
  </si>
  <si>
    <t>The palaeontological time bins and meteorite impact age spans are plotted in rank order to compare the temporal precision of the datasets.</t>
  </si>
  <si>
    <r>
      <t>The meteorite age 2</t>
    </r>
    <r>
      <rPr>
        <sz val="10"/>
        <color rgb="FF000000"/>
        <rFont val="Calibri"/>
        <family val="2"/>
      </rPr>
      <t>σ</t>
    </r>
    <r>
      <rPr>
        <sz val="5.5"/>
        <color rgb="FF000000"/>
        <rFont val="Arial"/>
        <family val="2"/>
        <charset val="1"/>
      </rPr>
      <t xml:space="preserve"> </t>
    </r>
    <r>
      <rPr>
        <sz val="10"/>
        <color rgb="FF000000"/>
        <rFont val="Arial"/>
        <family val="2"/>
        <charset val="1"/>
      </rPr>
      <t xml:space="preserve">precision ranges from </t>
    </r>
    <r>
      <rPr>
        <sz val="10"/>
        <color rgb="FF000000"/>
        <rFont val="Arial"/>
        <family val="2"/>
      </rPr>
      <t>±</t>
    </r>
    <r>
      <rPr>
        <sz val="10"/>
        <color rgb="FF000000"/>
        <rFont val="Arial"/>
        <family val="2"/>
        <charset val="1"/>
      </rPr>
      <t>0.038 to ±8 myr (i.e. spans from 0.076 to 16.0 Ma)</t>
    </r>
  </si>
  <si>
    <t>For the comparisons described in sheets "b &amp; c" and the main text, the specific number of substages an impact could plausibly correspond to is labelled.</t>
  </si>
  <si>
    <t>Meteorite impact and plausible temperal overlap into geological substages according to age precision</t>
  </si>
  <si>
    <r>
      <t>Primary source for age date</t>
    </r>
    <r>
      <rPr>
        <b/>
        <sz val="10"/>
        <color rgb="FF000000"/>
        <rFont val="Calibri"/>
      </rPr>
      <t>^</t>
    </r>
  </si>
  <si>
    <t>Schmieder and Kring (2019) recalculated Bottomley and York (1988)</t>
  </si>
  <si>
    <t>Schmieder and Kring (2019) recalculated Trieloff (1998)</t>
  </si>
  <si>
    <t>Schmieder and Kring (2019) recalculated Izett (1998)</t>
  </si>
  <si>
    <t>Schmieder and Kring (2019) recalculated Darlington (2016)</t>
  </si>
  <si>
    <t>Schmieder and Kring (2019) recalculated Bottomley et al. (1987)</t>
  </si>
  <si>
    <t>Transient crater diameter</t>
  </si>
  <si>
    <t>KFF of post-impact Earth surface**</t>
  </si>
  <si>
    <r>
      <t xml:space="preserve">^see Schmieder &amp; Kring (2019, </t>
    </r>
    <r>
      <rPr>
        <i/>
        <sz val="10"/>
        <color rgb="FF000000"/>
        <rFont val="Arial"/>
        <family val="2"/>
      </rPr>
      <t>Astrobiology</t>
    </r>
    <r>
      <rPr>
        <sz val="10"/>
        <color rgb="FF000000"/>
        <rFont val="Arial"/>
        <family val="2"/>
      </rPr>
      <t>) for full references</t>
    </r>
  </si>
  <si>
    <r>
      <t xml:space="preserve">**mid-point of plausible range (see Coldwell &amp; Pankhurst, 2019, </t>
    </r>
    <r>
      <rPr>
        <i/>
        <sz val="10"/>
        <color rgb="FF000000"/>
        <rFont val="Arial"/>
        <family val="2"/>
      </rPr>
      <t>JGS</t>
    </r>
    <r>
      <rPr>
        <sz val="10"/>
        <color rgb="FF000000"/>
        <rFont val="Arial"/>
        <family val="2"/>
      </rPr>
      <t>)</t>
    </r>
  </si>
  <si>
    <t xml:space="preserve">Post-impact KFF of Saint Martin impact. </t>
  </si>
  <si>
    <t>Plot of extinction intensity increases through time, calculated by percentage increase above previous substage.</t>
  </si>
  <si>
    <t xml:space="preserve">The following is a summarised method of calculating post-strike KFF of the average global </t>
  </si>
  <si>
    <t xml:space="preserve">    surface from Coldwell &amp; Pankhurst (2019, J. Geol. Soc. 176) </t>
  </si>
  <si>
    <t>Target rocks of impact crater assessed using literature reviews, and a plausible range in</t>
  </si>
  <si>
    <t xml:space="preserve">     Kfs content described</t>
  </si>
  <si>
    <t xml:space="preserve">The primary volume and distribution of ejecta blanket was estimated using  </t>
  </si>
  <si>
    <t xml:space="preserve">    http://impact.ese.ic.ac.uk/ImpactEffects (Collins et al. 2005, Meteoritics &amp; Planetary Science 80)</t>
  </si>
  <si>
    <t xml:space="preserve">The surface area of continent within, and outside, the 10 µm isopach was calculated by </t>
  </si>
  <si>
    <t xml:space="preserve">    combining the location of the impact crater with tectonic reconstructions using </t>
  </si>
  <si>
    <t xml:space="preserve">    GPLATES (https://gplates.org) Gurnis et al. (2012, Compters and Geosciences 38)</t>
  </si>
  <si>
    <t xml:space="preserve">The global surface KFF post impact is the average between the KFF of the ejecta blanket times its
</t>
  </si>
  <si>
    <t xml:space="preserve">    fraction of subaerial extent across continental area and the KFF of the normal regime (5, as is </t>
  </si>
  <si>
    <t xml:space="preserve">    today) times the remaining fration of contienental area. Calculations use equal area projections, </t>
  </si>
  <si>
    <t xml:space="preserve">    and image analysis using ImageJ: imageJ.nih.gov/ij/ (Rasband 2015, US National Institutes</t>
  </si>
  <si>
    <t xml:space="preserve">    of Health, Bethesda, MD)</t>
  </si>
  <si>
    <t>Tectonic reconstruction and 4 isopachs (1 cm, 1 mm, 100 µm, and 10 µm in decreasing line width)</t>
  </si>
  <si>
    <t xml:space="preserve">     illustrated using Mollweide projection (non-equal area).</t>
  </si>
  <si>
    <t xml:space="preserve">Coldwell &amp; Pankhurst (2019 J. Geol. Soc 176) were able to suggest a range of plausible Kfs </t>
  </si>
  <si>
    <t xml:space="preserve">    content of target rocks (18-28%) and scale of primary dust volume and distribution. Vol% is </t>
  </si>
  <si>
    <t xml:space="preserve">    equatable with wt% since Kfs has a comparable density to that of average continental crust.</t>
  </si>
  <si>
    <t>The high precision age of 227.8 ±1.1 Ma of Schmieder et al. (2014, EPSL vol. 406) allowed for</t>
  </si>
  <si>
    <t xml:space="preserve">     steps 3-5 above to be carried out</t>
  </si>
  <si>
    <t xml:space="preserve">     blankets cause atmospheric change and trigger Earth crises"</t>
  </si>
  <si>
    <t>&gt;&gt;&gt;</t>
  </si>
  <si>
    <t>Age is recalculated (measured age is 481.5 +-0.8), and also minimum age because it dates a vesicle cool-down event</t>
  </si>
  <si>
    <t>The R program "CoinCalc" (Siegmund et al. 2017, Computers and Geoscience vol. 98 pp 64-72, 10.1016/j.cageo.2016.10.004) was used to calculate the probability that the degree of simultaneity between the extiction events data and both meteorite impacts that caused Kfs pulses and those that did not.</t>
  </si>
  <si>
    <t>Oldest on left, most recent on right</t>
  </si>
  <si>
    <t>Extinction events (23)</t>
  </si>
  <si>
    <t>Ext</t>
  </si>
  <si>
    <t>Stage/substage</t>
  </si>
  <si>
    <t>Those meteorites that can only correspond to 1 palaeontological substage (condition 1)</t>
  </si>
  <si>
    <t>NKfs</t>
  </si>
  <si>
    <t>Above, plus those assigned to the most probable substage if a range extends into two bins (condition 2)</t>
  </si>
  <si>
    <t>All assigned to substage most probable in range (condition 3)</t>
  </si>
  <si>
    <t>All impacts</t>
  </si>
  <si>
    <t>Simultaneity calculations:  "is there statistically robust correlation between the timing of meteorite impact and extinction intensity increases"? and "is there a statistically robust difference between the degree of correlation between Kfs-rich ejecta blankets and extinction intensity increases, compared with the degree of correlation between meteorite impacts that did not produce a Kfs-rich blanket and extinction intensity increases?"</t>
  </si>
  <si>
    <t>Most robust subset</t>
  </si>
  <si>
    <t>Comparison of full geologic and impact stratigraphy</t>
  </si>
  <si>
    <t>SFig. 3</t>
  </si>
  <si>
    <t>Values used for plotting points</t>
  </si>
  <si>
    <t>*metrics may not pertain to the same substage (e.g. highest in one category may not be the highest in another, see "b")</t>
  </si>
  <si>
    <t>The overall decrease in extinction intensity limits direct comparison across this timescale. Percentage increase above previous highlights severe mass extinction episodes, eliminates the long-term trend, yet also potentially overstates the significance of small absolute increases, which in turn obscures true mass extinction events.</t>
  </si>
  <si>
    <t>Plot</t>
  </si>
  <si>
    <t>Table S1: Collation of Kfs pulse, meteorite impact data, and palaeobiological data summarising the history of multicellular life, arranged by ascending age.</t>
  </si>
  <si>
    <t>Table S2: Age precision and rank order of well-dated meteorite impacts from Coldwell &amp; Pankhurst (2019) updated using Schmieder &amp; Kring (2009), and duration of geological stages/sub-stages as reported in Rohde &amp; Muller (2005)</t>
  </si>
  <si>
    <t>Table S3: Meteorite impact size, corresponding extinction intensity metrics, and KFF of post-impact Earth surface.</t>
  </si>
  <si>
    <t>Plot of extinction intensity with time using 167 substages.</t>
  </si>
  <si>
    <t>Example calculation of post-impact KFF* of Earth surface: the Saint Martin Impact, following the method of Coldwell &amp; Pankhurst (2019)</t>
  </si>
  <si>
    <t>SFig. 4a</t>
  </si>
  <si>
    <t>SFig. 4b</t>
  </si>
  <si>
    <t>Crater diameter vs. contemporary extinctin intensity (absolute) for meteorite impacts with age constraints that place each within a single geological substage, plotted by Kfs-poor or Kfs-rich</t>
  </si>
  <si>
    <t>As Sfig 4a, using percentage above previous (Fig 2 in main text)</t>
  </si>
  <si>
    <t>Maxiumum spead of plausible values of exinction intensity are provided for each imact event. Some impact events have more precise ages, yet span 2 substages and as such are not plotted in Fig. 2.</t>
  </si>
  <si>
    <t>Crater diameter is plotted again extinction data treatments. The treatments plotten in SFig. 4a&amp;b correspond to those in SFig. 2a&amp;b respectively</t>
  </si>
  <si>
    <t>% change from previous</t>
  </si>
  <si>
    <t xml:space="preserve">SFig.1. </t>
  </si>
  <si>
    <t>Extended Fig. 1 from main text, including assessment of KFF of the average Earth's surface since 600 Ma from Coldwell &amp; Pankhurst (2019).</t>
  </si>
  <si>
    <t>A) As Fig. 1, and including less well-dated meteorite impacts that together represent the 44 largest confirmed metoerite impacts of the past 600 Myr (inclusive of Woodleigh whose age precision extends to this window)</t>
  </si>
  <si>
    <t>B) Asssessment of KFF of the average Earth surface since 600 Ma, adapted and updated from Coldwell &amp; Pankhurst 2019. Y uncertainty indicates a plausible range, not a sigma value. See Coldwell &amp; Pankhurst (2019) for error propagation and discussion of sources of uncertaincy. A uniform 20% range is plotted here.</t>
  </si>
  <si>
    <t>C) As Fig. 1, and including names of the 23 extinction events comprising the dataset discussed in the main text.</t>
  </si>
  <si>
    <t>Extended Fig. 1 from main text</t>
  </si>
  <si>
    <t>Supplementary Material</t>
  </si>
  <si>
    <t>List of sheets supplied as Supplementary Material to "K-feldspar-rich meteorite ejecta</t>
  </si>
  <si>
    <t>Palaeobiological data (N-X) collates the works of Bambach (2006) and Rohde &amp; Muller (2005). Where ages according to the current (May 2021) International Commission on Stratigraphy (ICS) differ from Rohde &amp; Muller (2005) the ICS age is used to populate the binarise exctinction "events", albeit that debate continues as to the details of extinction event timings in some cases. The End Triassic is taken as both of the final sub-stages.</t>
  </si>
  <si>
    <t xml:space="preserve">Summary database of meteorite impact size, age, and corresponding extinction intensity metrics (drawing from b &amp;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</si>
</sst>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
    <numFmt numFmtId="166" formatCode="0.000"/>
    <numFmt numFmtId="167" formatCode="0.0000000000"/>
    <numFmt numFmtId="168" formatCode="0.000000"/>
  </numFmts>
  <fonts count="33" x14ac:knownFonts="1">
    <font>
      <sz val="10"/>
      <color rgb="FF000000"/>
      <name val="Arial"/>
      <family val="2"/>
      <charset val="1"/>
    </font>
    <font>
      <sz val="9"/>
      <name val="Geneva"/>
      <charset val="1"/>
    </font>
    <font>
      <sz val="22"/>
      <color rgb="FF000000"/>
      <name val="Arial"/>
      <family val="2"/>
      <charset val="1"/>
    </font>
    <font>
      <b/>
      <sz val="10"/>
      <color rgb="FF000000"/>
      <name val="Arial"/>
      <family val="2"/>
      <charset val="1"/>
    </font>
    <font>
      <sz val="10"/>
      <name val="Arial"/>
      <family val="2"/>
      <charset val="1"/>
    </font>
    <font>
      <sz val="10"/>
      <color rgb="FFFF0000"/>
      <name val="Arial"/>
      <family val="2"/>
      <charset val="1"/>
    </font>
    <font>
      <b/>
      <sz val="10"/>
      <color rgb="FF000000"/>
      <name val="Arial"/>
      <family val="2"/>
    </font>
    <font>
      <i/>
      <sz val="10"/>
      <color rgb="FF000000"/>
      <name val="Arial"/>
      <family val="2"/>
    </font>
    <font>
      <sz val="10"/>
      <color rgb="FF000000"/>
      <name val="Arial"/>
      <family val="2"/>
    </font>
    <font>
      <i/>
      <sz val="10"/>
      <name val="Arial"/>
      <family val="2"/>
    </font>
    <font>
      <sz val="10"/>
      <color rgb="FFFFC000"/>
      <name val="Arial"/>
      <family val="2"/>
      <charset val="1"/>
    </font>
    <font>
      <sz val="10"/>
      <color rgb="FFFF99FF"/>
      <name val="Arial"/>
      <family val="2"/>
      <charset val="1"/>
    </font>
    <font>
      <b/>
      <sz val="10"/>
      <name val="Arial"/>
      <family val="2"/>
      <charset val="1"/>
    </font>
    <font>
      <sz val="22"/>
      <name val="Arial"/>
      <family val="2"/>
      <charset val="1"/>
    </font>
    <font>
      <i/>
      <sz val="10"/>
      <name val="Arial"/>
      <family val="2"/>
      <charset val="1"/>
    </font>
    <font>
      <i/>
      <sz val="14"/>
      <name val="Arial"/>
      <family val="2"/>
      <charset val="1"/>
    </font>
    <font>
      <sz val="11"/>
      <color rgb="FF000000"/>
      <name val="Times New Roman"/>
      <family val="1"/>
    </font>
    <font>
      <i/>
      <sz val="11"/>
      <color rgb="FF000000"/>
      <name val="Times New Roman"/>
      <family val="1"/>
    </font>
    <font>
      <sz val="10"/>
      <name val="Arial"/>
      <family val="2"/>
    </font>
    <font>
      <sz val="9"/>
      <name val="Geneva"/>
    </font>
    <font>
      <b/>
      <u/>
      <sz val="10"/>
      <color rgb="FF000000"/>
      <name val="Arial"/>
      <family val="2"/>
    </font>
    <font>
      <sz val="12"/>
      <color rgb="FF000000"/>
      <name val="Arial"/>
      <family val="2"/>
      <charset val="1"/>
    </font>
    <font>
      <sz val="10"/>
      <color rgb="FF000000"/>
      <name val="Calibri"/>
      <family val="2"/>
    </font>
    <font>
      <b/>
      <i/>
      <sz val="10"/>
      <color rgb="FF000000"/>
      <name val="Arial"/>
      <family val="2"/>
      <charset val="1"/>
    </font>
    <font>
      <b/>
      <i/>
      <sz val="10"/>
      <color rgb="FF000000"/>
      <name val="Calibri"/>
      <family val="2"/>
    </font>
    <font>
      <sz val="8"/>
      <name val="Arial"/>
      <family val="2"/>
      <charset val="1"/>
    </font>
    <font>
      <sz val="5.5"/>
      <color rgb="FF000000"/>
      <name val="Arial"/>
      <family val="2"/>
      <charset val="1"/>
    </font>
    <font>
      <b/>
      <sz val="10"/>
      <color rgb="FF000000"/>
      <name val="Calibri"/>
    </font>
    <font>
      <sz val="11"/>
      <color rgb="FF333333"/>
      <name val="Arial"/>
      <family val="2"/>
    </font>
    <font>
      <sz val="11"/>
      <color rgb="FF000000"/>
      <name val="Arial"/>
      <family val="2"/>
    </font>
    <font>
      <sz val="10"/>
      <color theme="2" tint="-0.499984740745262"/>
      <name val="Arial"/>
      <family val="2"/>
    </font>
    <font>
      <sz val="22"/>
      <color rgb="FF000000"/>
      <name val="Arial"/>
      <family val="2"/>
    </font>
    <font>
      <sz val="12"/>
      <color rgb="FF000000"/>
      <name val="Arial"/>
      <family val="2"/>
    </font>
  </fonts>
  <fills count="6">
    <fill>
      <patternFill patternType="none"/>
    </fill>
    <fill>
      <patternFill patternType="gray125"/>
    </fill>
    <fill>
      <patternFill patternType="solid">
        <fgColor rgb="FFFF99FF"/>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s>
  <borders count="13">
    <border>
      <left/>
      <right/>
      <top/>
      <bottom/>
      <diagonal/>
    </border>
    <border>
      <left style="thin">
        <color auto="1"/>
      </left>
      <right/>
      <top/>
      <bottom/>
      <diagonal/>
    </border>
    <border>
      <left/>
      <right style="thin">
        <color auto="1"/>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s>
  <cellStyleXfs count="3">
    <xf numFmtId="0" fontId="0" fillId="0" borderId="0"/>
    <xf numFmtId="0" fontId="1" fillId="0" borderId="0"/>
    <xf numFmtId="0" fontId="19" fillId="0" borderId="0"/>
  </cellStyleXfs>
  <cellXfs count="330">
    <xf numFmtId="0" fontId="0" fillId="0" borderId="0" xfId="0"/>
    <xf numFmtId="0" fontId="2" fillId="0" borderId="0" xfId="0" applyFont="1"/>
    <xf numFmtId="0" fontId="3" fillId="0" borderId="0" xfId="0" applyFont="1"/>
    <xf numFmtId="0" fontId="0" fillId="0" borderId="0" xfId="0" applyFont="1"/>
    <xf numFmtId="0" fontId="0" fillId="0" borderId="0" xfId="0" applyFont="1" applyBorder="1"/>
    <xf numFmtId="0" fontId="0" fillId="0" borderId="0" xfId="0" applyFont="1"/>
    <xf numFmtId="0" fontId="0" fillId="0" borderId="0" xfId="0" applyFont="1" applyBorder="1"/>
    <xf numFmtId="2" fontId="4" fillId="0" borderId="0" xfId="1" applyNumberFormat="1" applyFont="1"/>
    <xf numFmtId="165" fontId="4" fillId="0" borderId="0" xfId="1" applyNumberFormat="1" applyFont="1"/>
    <xf numFmtId="165" fontId="4" fillId="0" borderId="0" xfId="0" applyNumberFormat="1" applyFont="1"/>
    <xf numFmtId="165" fontId="0" fillId="0" borderId="0" xfId="0" applyNumberFormat="1" applyFont="1"/>
    <xf numFmtId="2" fontId="0" fillId="0" borderId="0" xfId="0" applyNumberFormat="1" applyFont="1"/>
    <xf numFmtId="165" fontId="5" fillId="0" borderId="0" xfId="0" applyNumberFormat="1" applyFont="1"/>
    <xf numFmtId="165" fontId="5" fillId="0" borderId="0" xfId="1" applyNumberFormat="1" applyFont="1"/>
    <xf numFmtId="0" fontId="5" fillId="0" borderId="0" xfId="0" applyFont="1"/>
    <xf numFmtId="0" fontId="4" fillId="0" borderId="0" xfId="0" applyFont="1"/>
    <xf numFmtId="165" fontId="4" fillId="0" borderId="0" xfId="1" applyNumberFormat="1" applyFont="1" applyBorder="1"/>
    <xf numFmtId="165" fontId="0" fillId="0" borderId="0" xfId="0" applyNumberFormat="1" applyFont="1" applyBorder="1"/>
    <xf numFmtId="2" fontId="4" fillId="0" borderId="0" xfId="1" applyNumberFormat="1" applyFont="1" applyBorder="1"/>
    <xf numFmtId="2" fontId="0" fillId="0" borderId="0" xfId="0" applyNumberFormat="1" applyFont="1"/>
    <xf numFmtId="0" fontId="3" fillId="0" borderId="0" xfId="0" applyFont="1"/>
    <xf numFmtId="165" fontId="0" fillId="0" borderId="0" xfId="0" applyNumberFormat="1"/>
    <xf numFmtId="1" fontId="0" fillId="0" borderId="0" xfId="0" applyNumberFormat="1"/>
    <xf numFmtId="2" fontId="0" fillId="0" borderId="0" xfId="0" applyNumberFormat="1"/>
    <xf numFmtId="0" fontId="6" fillId="0" borderId="0" xfId="0" applyFont="1"/>
    <xf numFmtId="0" fontId="0" fillId="0" borderId="0" xfId="0" applyFont="1" applyAlignment="1">
      <alignment horizontal="right"/>
    </xf>
    <xf numFmtId="0" fontId="0" fillId="0" borderId="0" xfId="0" applyFont="1" applyAlignment="1"/>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65" fontId="0" fillId="0" borderId="0" xfId="0" applyNumberFormat="1" applyFont="1" applyBorder="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0" fontId="10" fillId="0" borderId="0" xfId="0" applyFont="1"/>
    <xf numFmtId="165" fontId="10" fillId="0" borderId="0" xfId="0" applyNumberFormat="1" applyFont="1"/>
    <xf numFmtId="165" fontId="10" fillId="0" borderId="0" xfId="1" applyNumberFormat="1" applyFont="1" applyFill="1"/>
    <xf numFmtId="0" fontId="10" fillId="0" borderId="0" xfId="0" applyFont="1" applyBorder="1"/>
    <xf numFmtId="0" fontId="0" fillId="0" borderId="0" xfId="0" applyFont="1" applyBorder="1" applyAlignment="1">
      <alignment vertical="center"/>
    </xf>
    <xf numFmtId="165" fontId="0" fillId="0" borderId="0" xfId="0" applyNumberFormat="1" applyFont="1" applyFill="1" applyBorder="1" applyAlignment="1">
      <alignment vertical="center"/>
    </xf>
    <xf numFmtId="0" fontId="0" fillId="0" borderId="4" xfId="0" applyFont="1" applyBorder="1" applyAlignment="1">
      <alignment vertical="center"/>
    </xf>
    <xf numFmtId="165" fontId="0" fillId="0" borderId="2" xfId="0" applyNumberFormat="1" applyFont="1" applyBorder="1" applyAlignment="1">
      <alignment horizontal="center" vertical="center"/>
    </xf>
    <xf numFmtId="165" fontId="0" fillId="0" borderId="0" xfId="0" applyNumberFormat="1" applyFont="1" applyFill="1" applyBorder="1" applyAlignment="1">
      <alignment horizontal="center" vertical="center"/>
    </xf>
    <xf numFmtId="2" fontId="4" fillId="0" borderId="0" xfId="1" applyNumberFormat="1" applyFont="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165" fontId="0" fillId="3" borderId="0"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xf numFmtId="0" fontId="4" fillId="0" borderId="0" xfId="1" applyFont="1" applyBorder="1" applyAlignment="1">
      <alignment horizontal="center" vertical="center" wrapText="1"/>
    </xf>
    <xf numFmtId="164" fontId="4" fillId="0" borderId="0" xfId="1" applyNumberFormat="1" applyFont="1" applyBorder="1" applyAlignment="1">
      <alignment horizontal="center" vertical="center"/>
    </xf>
    <xf numFmtId="1" fontId="4" fillId="0" borderId="0" xfId="1" applyNumberFormat="1" applyFont="1" applyBorder="1" applyAlignment="1">
      <alignment horizontal="center" vertical="center"/>
    </xf>
    <xf numFmtId="165" fontId="4" fillId="0" borderId="0" xfId="1" applyNumberFormat="1" applyFont="1" applyBorder="1" applyAlignment="1">
      <alignment horizontal="center" vertical="center"/>
    </xf>
    <xf numFmtId="0" fontId="6" fillId="0" borderId="0" xfId="0" applyFont="1" applyBorder="1" applyAlignment="1">
      <alignment vertical="center"/>
    </xf>
    <xf numFmtId="165" fontId="0" fillId="0" borderId="1" xfId="0" applyNumberFormat="1" applyFont="1" applyBorder="1" applyAlignment="1">
      <alignment horizontal="center" vertical="center"/>
    </xf>
    <xf numFmtId="165" fontId="0" fillId="2" borderId="1" xfId="0" applyNumberFormat="1" applyFont="1" applyFill="1" applyBorder="1" applyAlignment="1">
      <alignment horizontal="center" vertical="center"/>
    </xf>
    <xf numFmtId="0" fontId="0" fillId="0" borderId="0" xfId="0" applyBorder="1" applyAlignment="1">
      <alignment horizontal="center" vertical="center"/>
    </xf>
    <xf numFmtId="2" fontId="0" fillId="0" borderId="0" xfId="0" applyNumberFormat="1" applyFont="1" applyBorder="1"/>
    <xf numFmtId="0" fontId="0" fillId="0" borderId="0" xfId="0" applyFill="1" applyBorder="1"/>
    <xf numFmtId="0" fontId="0" fillId="0" borderId="0" xfId="0" applyFont="1" applyFill="1" applyBorder="1"/>
    <xf numFmtId="165" fontId="0" fillId="0" borderId="0" xfId="0" applyNumberFormat="1" applyFill="1" applyBorder="1"/>
    <xf numFmtId="1" fontId="0" fillId="0" borderId="0" xfId="0" applyNumberFormat="1" applyFill="1" applyBorder="1"/>
    <xf numFmtId="0" fontId="2" fillId="0" borderId="0" xfId="0" applyFont="1" applyAlignment="1"/>
    <xf numFmtId="49" fontId="1" fillId="0" borderId="0" xfId="0" applyNumberFormat="1" applyFont="1" applyAlignment="1">
      <alignment horizontal="right"/>
    </xf>
    <xf numFmtId="49" fontId="0" fillId="0" borderId="0" xfId="0" applyNumberFormat="1" applyFont="1" applyAlignment="1">
      <alignment horizontal="right"/>
    </xf>
    <xf numFmtId="166" fontId="4" fillId="0" borderId="0" xfId="1" applyNumberFormat="1" applyFont="1" applyBorder="1" applyAlignment="1">
      <alignment horizontal="center" vertical="center"/>
    </xf>
    <xf numFmtId="0" fontId="0" fillId="0" borderId="0" xfId="0" applyBorder="1"/>
    <xf numFmtId="2" fontId="0" fillId="0" borderId="4" xfId="0" applyNumberFormat="1" applyFont="1" applyBorder="1"/>
    <xf numFmtId="165" fontId="0" fillId="0" borderId="4" xfId="0" applyNumberFormat="1" applyFont="1" applyBorder="1"/>
    <xf numFmtId="165" fontId="4" fillId="0" borderId="0" xfId="1" applyNumberFormat="1" applyFont="1" applyFill="1" applyBorder="1" applyAlignment="1">
      <alignment horizontal="center" vertical="center"/>
    </xf>
    <xf numFmtId="165" fontId="0" fillId="0" borderId="0" xfId="0" applyNumberFormat="1" applyFont="1" applyFill="1" applyBorder="1" applyAlignment="1">
      <alignment horizontal="left" vertical="center"/>
    </xf>
    <xf numFmtId="1" fontId="0" fillId="0" borderId="0" xfId="0" applyNumberFormat="1" applyFont="1" applyFill="1" applyBorder="1" applyAlignment="1">
      <alignment horizontal="center" vertical="center"/>
    </xf>
    <xf numFmtId="166" fontId="4" fillId="0" borderId="0" xfId="1" applyNumberFormat="1" applyFont="1" applyFill="1" applyBorder="1" applyAlignment="1">
      <alignment horizontal="center" vertical="center"/>
    </xf>
    <xf numFmtId="0" fontId="0" fillId="0" borderId="0" xfId="0" applyBorder="1" applyAlignment="1">
      <alignment horizontal="center" vertical="center" wrapText="1"/>
    </xf>
    <xf numFmtId="0" fontId="0" fillId="0" borderId="0" xfId="0" applyFont="1" applyFill="1"/>
    <xf numFmtId="0" fontId="6" fillId="0" borderId="0" xfId="0" applyFont="1" applyAlignment="1">
      <alignment horizontal="left"/>
    </xf>
    <xf numFmtId="2" fontId="11" fillId="0" borderId="0" xfId="1" applyNumberFormat="1" applyFont="1"/>
    <xf numFmtId="165" fontId="11" fillId="0" borderId="0" xfId="0" applyNumberFormat="1" applyFont="1"/>
    <xf numFmtId="165" fontId="11" fillId="0" borderId="0" xfId="1" applyNumberFormat="1" applyFont="1"/>
    <xf numFmtId="0" fontId="11" fillId="0" borderId="0" xfId="0" applyFont="1"/>
    <xf numFmtId="165" fontId="4" fillId="0" borderId="0" xfId="1" applyNumberFormat="1" applyFont="1" applyBorder="1" applyAlignment="1">
      <alignment horizontal="center" vertical="center" wrapText="1"/>
    </xf>
    <xf numFmtId="165" fontId="0" fillId="0" borderId="0" xfId="0" applyNumberFormat="1" applyFont="1" applyFill="1" applyBorder="1" applyAlignment="1">
      <alignment vertical="center" wrapText="1"/>
    </xf>
    <xf numFmtId="165" fontId="0" fillId="0" borderId="0" xfId="0" applyNumberFormat="1" applyFont="1" applyFill="1" applyBorder="1" applyAlignment="1">
      <alignment horizontal="right" vertical="center"/>
    </xf>
    <xf numFmtId="1" fontId="0" fillId="0" borderId="0" xfId="0" applyNumberFormat="1" applyAlignment="1">
      <alignment horizontal="center"/>
    </xf>
    <xf numFmtId="165" fontId="0" fillId="0" borderId="0" xfId="0" applyNumberFormat="1" applyFill="1" applyBorder="1" applyAlignment="1">
      <alignment horizontal="center"/>
    </xf>
    <xf numFmtId="165" fontId="0" fillId="0" borderId="0" xfId="0" applyNumberFormat="1" applyFill="1" applyBorder="1" applyAlignment="1"/>
    <xf numFmtId="165" fontId="7" fillId="0" borderId="0" xfId="0" applyNumberFormat="1" applyFont="1" applyFill="1" applyBorder="1"/>
    <xf numFmtId="165" fontId="7" fillId="0" borderId="0" xfId="0" applyNumberFormat="1" applyFont="1" applyFill="1" applyBorder="1" applyAlignment="1">
      <alignment horizontal="left"/>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center" wrapText="1"/>
    </xf>
    <xf numFmtId="0" fontId="7" fillId="0" borderId="0" xfId="0" applyFont="1"/>
    <xf numFmtId="0" fontId="7" fillId="0" borderId="0" xfId="0" applyFont="1" applyBorder="1"/>
    <xf numFmtId="165" fontId="6" fillId="0" borderId="0" xfId="0" applyNumberFormat="1" applyFont="1" applyBorder="1" applyAlignment="1"/>
    <xf numFmtId="165" fontId="6" fillId="0" borderId="0" xfId="0" applyNumberFormat="1" applyFont="1" applyBorder="1" applyAlignment="1">
      <alignment horizontal="center" wrapText="1"/>
    </xf>
    <xf numFmtId="165" fontId="0" fillId="0" borderId="0" xfId="0" applyNumberFormat="1" applyFont="1" applyFill="1" applyBorder="1" applyAlignment="1">
      <alignment horizontal="center" vertical="center"/>
    </xf>
    <xf numFmtId="0" fontId="6" fillId="0" borderId="0" xfId="0" applyFont="1" applyAlignment="1"/>
    <xf numFmtId="0" fontId="2" fillId="0" borderId="0" xfId="0" applyFont="1" applyAlignment="1">
      <alignment horizontal="left"/>
    </xf>
    <xf numFmtId="1" fontId="0" fillId="0" borderId="0" xfId="0" applyNumberFormat="1" applyFont="1" applyFill="1" applyBorder="1" applyAlignment="1">
      <alignment horizontal="right" vertical="center"/>
    </xf>
    <xf numFmtId="1" fontId="0" fillId="0" borderId="0" xfId="0" applyNumberFormat="1" applyFill="1" applyBorder="1" applyAlignment="1"/>
    <xf numFmtId="0" fontId="0" fillId="0" borderId="0" xfId="0" applyAlignment="1">
      <alignment horizontal="center" vertical="center"/>
    </xf>
    <xf numFmtId="165" fontId="0" fillId="0" borderId="2" xfId="0" applyNumberFormat="1" applyFont="1" applyFill="1" applyBorder="1" applyAlignment="1">
      <alignment horizontal="center" vertical="center"/>
    </xf>
    <xf numFmtId="17" fontId="0" fillId="0" borderId="0" xfId="0" applyNumberFormat="1" applyFont="1"/>
    <xf numFmtId="165" fontId="0" fillId="0" borderId="0" xfId="0" applyNumberFormat="1" applyFont="1" applyFill="1" applyBorder="1" applyAlignment="1">
      <alignment horizontal="center" vertical="center" wrapText="1"/>
    </xf>
    <xf numFmtId="165" fontId="0" fillId="0" borderId="12" xfId="0" applyNumberFormat="1" applyFont="1" applyBorder="1" applyAlignment="1">
      <alignment horizontal="center" vertical="center"/>
    </xf>
    <xf numFmtId="165" fontId="0" fillId="0" borderId="2" xfId="0" applyNumberFormat="1" applyFont="1" applyFill="1" applyBorder="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horizontal="center" vertical="center"/>
    </xf>
    <xf numFmtId="165" fontId="0" fillId="0" borderId="1" xfId="0" applyNumberFormat="1" applyFont="1" applyFill="1" applyBorder="1" applyAlignment="1">
      <alignment horizontal="center" vertical="center"/>
    </xf>
    <xf numFmtId="165" fontId="0" fillId="0" borderId="12" xfId="0" applyNumberFormat="1" applyFont="1" applyFill="1" applyBorder="1" applyAlignment="1">
      <alignment horizontal="center" vertical="center"/>
    </xf>
    <xf numFmtId="0" fontId="0" fillId="0" borderId="0" xfId="0" applyAlignment="1">
      <alignment vertical="center"/>
    </xf>
    <xf numFmtId="167" fontId="0" fillId="0" borderId="0" xfId="0" applyNumberFormat="1" applyAlignment="1">
      <alignment vertical="center"/>
    </xf>
    <xf numFmtId="0" fontId="9" fillId="0" borderId="12" xfId="0" applyFont="1" applyBorder="1" applyAlignment="1">
      <alignment horizontal="center"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center" vertical="center"/>
    </xf>
    <xf numFmtId="165" fontId="6" fillId="0" borderId="0" xfId="0" applyNumberFormat="1" applyFont="1" applyBorder="1" applyAlignment="1">
      <alignment vertical="center" wrapText="1"/>
    </xf>
    <xf numFmtId="165" fontId="0" fillId="0" borderId="0" xfId="0" applyNumberFormat="1" applyBorder="1" applyAlignment="1">
      <alignment horizontal="center" vertical="center" wrapText="1"/>
    </xf>
    <xf numFmtId="165" fontId="0" fillId="0" borderId="0" xfId="0" applyNumberFormat="1" applyBorder="1" applyAlignment="1">
      <alignment vertical="center" wrapText="1"/>
    </xf>
    <xf numFmtId="165" fontId="7" fillId="0" borderId="0" xfId="0" applyNumberFormat="1" applyFont="1" applyBorder="1" applyAlignment="1">
      <alignment horizontal="center" vertical="center" wrapText="1"/>
    </xf>
    <xf numFmtId="1" fontId="0" fillId="0" borderId="0" xfId="0" applyNumberFormat="1" applyBorder="1" applyAlignment="1">
      <alignment horizontal="center"/>
    </xf>
    <xf numFmtId="1" fontId="0" fillId="0" borderId="0" xfId="0" applyNumberFormat="1" applyFont="1" applyBorder="1" applyAlignment="1">
      <alignment horizontal="center" vertical="center"/>
    </xf>
    <xf numFmtId="165" fontId="7" fillId="0" borderId="0" xfId="0" applyNumberFormat="1" applyFont="1" applyBorder="1" applyAlignment="1">
      <alignment horizontal="left"/>
    </xf>
    <xf numFmtId="1" fontId="0" fillId="0" borderId="0" xfId="0" applyNumberFormat="1" applyFont="1" applyBorder="1" applyAlignment="1">
      <alignment vertical="center"/>
    </xf>
    <xf numFmtId="1" fontId="0" fillId="0" borderId="0" xfId="0" applyNumberFormat="1" applyBorder="1" applyAlignment="1">
      <alignment horizontal="right"/>
    </xf>
    <xf numFmtId="165" fontId="7" fillId="0" borderId="0" xfId="0" applyNumberFormat="1" applyFont="1" applyBorder="1" applyAlignment="1">
      <alignment horizontal="left" vertical="center"/>
    </xf>
    <xf numFmtId="1" fontId="0" fillId="0" borderId="0" xfId="0" applyNumberFormat="1" applyFont="1" applyBorder="1"/>
    <xf numFmtId="1" fontId="0" fillId="0" borderId="0" xfId="0" applyNumberFormat="1" applyFont="1" applyBorder="1" applyAlignment="1">
      <alignment horizontal="center"/>
    </xf>
    <xf numFmtId="0" fontId="8" fillId="0" borderId="0" xfId="0" applyFont="1"/>
    <xf numFmtId="0" fontId="0" fillId="2" borderId="1"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ill="1"/>
    <xf numFmtId="165" fontId="0" fillId="3" borderId="11" xfId="0" applyNumberFormat="1" applyFont="1" applyFill="1" applyBorder="1" applyAlignment="1">
      <alignment horizontal="center" vertical="center"/>
    </xf>
    <xf numFmtId="0" fontId="0" fillId="0" borderId="0"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3" borderId="11" xfId="0" applyFont="1" applyFill="1" applyBorder="1" applyAlignment="1">
      <alignment horizontal="center" vertical="center"/>
    </xf>
    <xf numFmtId="0" fontId="0" fillId="0" borderId="1" xfId="0" applyFont="1" applyFill="1" applyBorder="1" applyAlignment="1">
      <alignment vertical="center"/>
    </xf>
    <xf numFmtId="0" fontId="0" fillId="0" borderId="7" xfId="0" applyFont="1" applyFill="1" applyBorder="1" applyAlignment="1">
      <alignment vertical="center"/>
    </xf>
    <xf numFmtId="0" fontId="8" fillId="2" borderId="1" xfId="0" applyFont="1" applyFill="1" applyBorder="1" applyAlignment="1">
      <alignment horizontal="center" vertical="center"/>
    </xf>
    <xf numFmtId="0" fontId="0" fillId="4" borderId="0" xfId="0" applyFont="1" applyFill="1" applyBorder="1" applyAlignment="1">
      <alignment horizont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4" fillId="0" borderId="0" xfId="0" applyFont="1" applyFill="1"/>
    <xf numFmtId="0" fontId="0" fillId="4" borderId="0" xfId="0" applyFont="1" applyFill="1" applyBorder="1" applyAlignment="1">
      <alignment horizontal="center" vertical="center"/>
    </xf>
    <xf numFmtId="165" fontId="4" fillId="0" borderId="0" xfId="1" applyNumberFormat="1" applyFont="1" applyFill="1"/>
    <xf numFmtId="165" fontId="4" fillId="0" borderId="0" xfId="0" applyNumberFormat="1" applyFont="1" applyFill="1"/>
    <xf numFmtId="2" fontId="4" fillId="0" borderId="0" xfId="1" applyNumberFormat="1" applyFont="1" applyFill="1"/>
    <xf numFmtId="0" fontId="6" fillId="0" borderId="0" xfId="0" applyFont="1" applyFill="1" applyAlignment="1">
      <alignment horizontal="left"/>
    </xf>
    <xf numFmtId="0" fontId="0" fillId="0" borderId="0" xfId="0" applyFont="1" applyFill="1" applyBorder="1" applyAlignment="1">
      <alignment vertical="center" wrapText="1"/>
    </xf>
    <xf numFmtId="0" fontId="9" fillId="0" borderId="0" xfId="0" applyFont="1" applyBorder="1" applyAlignment="1">
      <alignment horizontal="center" vertical="center" wrapText="1"/>
    </xf>
    <xf numFmtId="0" fontId="0" fillId="0" borderId="12" xfId="0" applyFont="1" applyBorder="1"/>
    <xf numFmtId="0" fontId="12" fillId="0" borderId="0" xfId="0" applyFont="1" applyAlignment="1">
      <alignment horizontal="right"/>
    </xf>
    <xf numFmtId="0" fontId="13" fillId="0" borderId="0" xfId="0" applyFont="1" applyAlignment="1">
      <alignment horizontal="left"/>
    </xf>
    <xf numFmtId="0" fontId="13" fillId="0" borderId="0" xfId="0" applyFont="1" applyAlignment="1"/>
    <xf numFmtId="0" fontId="4" fillId="0" borderId="0" xfId="0" applyFont="1" applyAlignment="1">
      <alignment horizontal="center" vertical="center"/>
    </xf>
    <xf numFmtId="0" fontId="4" fillId="0" borderId="0" xfId="0" applyFont="1" applyAlignment="1">
      <alignment vertical="center"/>
    </xf>
    <xf numFmtId="168" fontId="4" fillId="0" borderId="0" xfId="0" applyNumberFormat="1" applyFont="1"/>
    <xf numFmtId="0" fontId="4" fillId="0" borderId="0" xfId="0" applyFont="1" applyAlignment="1">
      <alignment horizontal="center" vertical="center" wrapText="1"/>
    </xf>
    <xf numFmtId="0" fontId="15" fillId="0" borderId="0" xfId="0" applyFont="1"/>
    <xf numFmtId="165" fontId="0" fillId="0" borderId="0" xfId="0" applyNumberFormat="1" applyFill="1" applyAlignment="1"/>
    <xf numFmtId="165" fontId="0" fillId="0" borderId="0" xfId="0" applyNumberFormat="1" applyAlignment="1"/>
    <xf numFmtId="165" fontId="0" fillId="0" borderId="0" xfId="0" applyNumberFormat="1" applyBorder="1" applyAlignment="1"/>
    <xf numFmtId="165" fontId="4" fillId="0" borderId="0" xfId="0" applyNumberFormat="1" applyFont="1" applyFill="1" applyAlignment="1"/>
    <xf numFmtId="165" fontId="0" fillId="0" borderId="0" xfId="0" applyNumberFormat="1" applyFont="1" applyFill="1" applyBorder="1" applyAlignment="1">
      <alignment horizontal="center"/>
    </xf>
    <xf numFmtId="165" fontId="0" fillId="0" borderId="0" xfId="0" applyNumberFormat="1" applyFont="1" applyBorder="1" applyAlignment="1">
      <alignment horizontal="center"/>
    </xf>
    <xf numFmtId="165" fontId="0" fillId="0" borderId="0" xfId="0" applyNumberFormat="1" applyAlignment="1">
      <alignment horizontal="center" vertical="center"/>
    </xf>
    <xf numFmtId="165" fontId="0" fillId="0" borderId="0" xfId="0" applyNumberFormat="1" applyFill="1" applyAlignment="1">
      <alignment horizontal="center" vertical="center"/>
    </xf>
    <xf numFmtId="165" fontId="0" fillId="0" borderId="0" xfId="0" applyNumberFormat="1" applyBorder="1" applyAlignment="1">
      <alignment horizontal="center" vertical="center"/>
    </xf>
    <xf numFmtId="165" fontId="0" fillId="0" borderId="0" xfId="0" applyNumberFormat="1" applyFill="1" applyBorder="1" applyAlignment="1">
      <alignment horizontal="center" vertical="center"/>
    </xf>
    <xf numFmtId="165" fontId="0" fillId="0" borderId="0" xfId="0" applyNumberFormat="1" applyAlignment="1">
      <alignment horizontal="left"/>
    </xf>
    <xf numFmtId="165" fontId="4" fillId="0" borderId="0" xfId="0" applyNumberFormat="1" applyFont="1" applyFill="1" applyAlignment="1">
      <alignment horizontal="left" vertical="center"/>
    </xf>
    <xf numFmtId="165" fontId="0" fillId="0" borderId="0" xfId="0" applyNumberFormat="1" applyAlignment="1">
      <alignment horizontal="left" vertical="center"/>
    </xf>
    <xf numFmtId="165" fontId="4" fillId="0" borderId="0" xfId="1" applyNumberFormat="1" applyFont="1" applyFill="1" applyAlignment="1">
      <alignment horizontal="left" vertical="center"/>
    </xf>
    <xf numFmtId="165" fontId="4" fillId="0" borderId="0" xfId="0" applyNumberFormat="1" applyFont="1" applyFill="1" applyAlignment="1">
      <alignment horizontal="left"/>
    </xf>
    <xf numFmtId="0" fontId="0" fillId="0" borderId="0" xfId="0" applyAlignment="1"/>
    <xf numFmtId="165" fontId="6" fillId="0" borderId="0" xfId="0" applyNumberFormat="1" applyFont="1" applyAlignment="1"/>
    <xf numFmtId="165" fontId="20" fillId="0" borderId="0" xfId="0" applyNumberFormat="1" applyFont="1" applyAlignment="1"/>
    <xf numFmtId="165" fontId="20" fillId="0" borderId="0" xfId="0" applyNumberFormat="1" applyFont="1" applyBorder="1" applyAlignment="1"/>
    <xf numFmtId="165" fontId="20" fillId="0" borderId="0" xfId="0" applyNumberFormat="1" applyFont="1" applyFill="1" applyAlignment="1">
      <alignment horizontal="left"/>
    </xf>
    <xf numFmtId="0" fontId="21" fillId="0" borderId="0" xfId="0" applyFont="1"/>
    <xf numFmtId="165" fontId="7" fillId="0" borderId="0" xfId="0" applyNumberFormat="1" applyFont="1" applyBorder="1" applyAlignment="1"/>
    <xf numFmtId="165" fontId="23" fillId="0" borderId="0" xfId="0" applyNumberFormat="1" applyFont="1" applyAlignment="1"/>
    <xf numFmtId="165" fontId="23" fillId="0" borderId="0" xfId="0" applyNumberFormat="1" applyFont="1" applyBorder="1" applyAlignment="1"/>
    <xf numFmtId="0" fontId="18" fillId="0" borderId="0" xfId="0" applyFont="1" applyAlignment="1">
      <alignment horizontal="left"/>
    </xf>
    <xf numFmtId="0" fontId="3" fillId="0" borderId="0" xfId="0" applyFont="1" applyFill="1"/>
    <xf numFmtId="165" fontId="0" fillId="2" borderId="0" xfId="0" applyNumberFormat="1" applyFill="1" applyAlignment="1"/>
    <xf numFmtId="165" fontId="23" fillId="2" borderId="0" xfId="0" applyNumberFormat="1" applyFont="1" applyFill="1" applyAlignment="1"/>
    <xf numFmtId="165" fontId="4" fillId="2" borderId="0" xfId="1" applyNumberFormat="1" applyFont="1" applyFill="1" applyAlignment="1">
      <alignment horizontal="center" vertical="center"/>
    </xf>
    <xf numFmtId="165" fontId="4" fillId="2" borderId="0" xfId="0" applyNumberFormat="1" applyFont="1" applyFill="1" applyAlignment="1">
      <alignment horizontal="center" vertical="center"/>
    </xf>
    <xf numFmtId="165" fontId="20" fillId="2" borderId="0" xfId="0" applyNumberFormat="1" applyFont="1" applyFill="1" applyAlignment="1">
      <alignment wrapText="1"/>
    </xf>
    <xf numFmtId="165" fontId="20" fillId="5" borderId="0" xfId="0" applyNumberFormat="1" applyFont="1" applyFill="1" applyBorder="1" applyAlignment="1"/>
    <xf numFmtId="165" fontId="0" fillId="5" borderId="0" xfId="0" applyNumberFormat="1" applyFill="1" applyBorder="1" applyAlignment="1"/>
    <xf numFmtId="165" fontId="7" fillId="5" borderId="0" xfId="0" applyNumberFormat="1" applyFont="1" applyFill="1" applyBorder="1" applyAlignment="1"/>
    <xf numFmtId="165" fontId="0" fillId="5" borderId="0" xfId="0" applyNumberFormat="1" applyFill="1" applyAlignment="1"/>
    <xf numFmtId="0" fontId="0" fillId="5" borderId="0" xfId="0" applyNumberFormat="1" applyFill="1" applyBorder="1" applyAlignment="1">
      <alignment horizontal="center" vertical="center"/>
    </xf>
    <xf numFmtId="165" fontId="0" fillId="5" borderId="0" xfId="0" applyNumberFormat="1" applyFill="1" applyBorder="1" applyAlignment="1">
      <alignment horizontal="center" vertical="center"/>
    </xf>
    <xf numFmtId="165" fontId="0" fillId="5" borderId="0" xfId="0" applyNumberFormat="1" applyFont="1" applyFill="1" applyBorder="1" applyAlignment="1">
      <alignment horizontal="center" vertical="center"/>
    </xf>
    <xf numFmtId="165" fontId="4" fillId="5" borderId="0" xfId="1" applyNumberFormat="1" applyFont="1" applyFill="1" applyBorder="1" applyAlignment="1">
      <alignment horizontal="center" vertical="center"/>
    </xf>
    <xf numFmtId="165" fontId="20" fillId="3" borderId="0" xfId="0" applyNumberFormat="1" applyFont="1" applyFill="1" applyAlignment="1"/>
    <xf numFmtId="165" fontId="0" fillId="3" borderId="0" xfId="0" applyNumberFormat="1" applyFill="1" applyAlignment="1"/>
    <xf numFmtId="165" fontId="4" fillId="3" borderId="0" xfId="0" applyNumberFormat="1" applyFont="1" applyFill="1" applyAlignment="1">
      <alignment horizontal="center" vertical="center"/>
    </xf>
    <xf numFmtId="165" fontId="0" fillId="3" borderId="0" xfId="0" applyNumberFormat="1" applyFill="1" applyAlignment="1">
      <alignment horizontal="center" vertical="center"/>
    </xf>
    <xf numFmtId="165" fontId="4" fillId="3" borderId="0" xfId="1" applyNumberFormat="1" applyFont="1" applyFill="1" applyAlignment="1">
      <alignment horizontal="center" vertical="center"/>
    </xf>
    <xf numFmtId="0" fontId="0" fillId="3" borderId="0" xfId="0" applyNumberFormat="1" applyFill="1" applyAlignment="1">
      <alignment horizontal="center" vertical="center"/>
    </xf>
    <xf numFmtId="165" fontId="18" fillId="3" borderId="0" xfId="0" applyNumberFormat="1" applyFont="1" applyFill="1" applyAlignment="1">
      <alignment horizontal="center" vertical="center"/>
    </xf>
    <xf numFmtId="165" fontId="0" fillId="3" borderId="0" xfId="0" applyNumberFormat="1" applyFill="1" applyBorder="1" applyAlignment="1">
      <alignment horizontal="center" vertical="center"/>
    </xf>
    <xf numFmtId="0" fontId="8" fillId="3" borderId="0" xfId="0" applyNumberFormat="1" applyFont="1" applyFill="1" applyAlignment="1">
      <alignment horizontal="center" vertical="center"/>
    </xf>
    <xf numFmtId="165" fontId="23" fillId="5" borderId="0" xfId="0" applyNumberFormat="1" applyFont="1" applyFill="1" applyBorder="1" applyAlignment="1">
      <alignment horizontal="center" wrapText="1"/>
    </xf>
    <xf numFmtId="165" fontId="4" fillId="3" borderId="0" xfId="1" applyNumberFormat="1" applyFont="1" applyFill="1" applyAlignment="1">
      <alignment horizontal="left" vertical="center"/>
    </xf>
    <xf numFmtId="165" fontId="0" fillId="3" borderId="0" xfId="0" applyNumberFormat="1" applyFill="1" applyAlignment="1">
      <alignment horizontal="left" vertical="center"/>
    </xf>
    <xf numFmtId="165" fontId="4" fillId="3" borderId="0" xfId="0" applyNumberFormat="1" applyFont="1" applyFill="1" applyAlignment="1">
      <alignment horizontal="left" vertical="center"/>
    </xf>
    <xf numFmtId="165" fontId="8" fillId="0" borderId="0" xfId="0" applyNumberFormat="1" applyFont="1" applyAlignment="1"/>
    <xf numFmtId="165" fontId="0" fillId="5" borderId="0" xfId="0" applyNumberFormat="1" applyFill="1" applyAlignment="1">
      <alignment horizontal="center" vertical="center"/>
    </xf>
    <xf numFmtId="0" fontId="6" fillId="0" borderId="0" xfId="0" applyFont="1" applyAlignment="1">
      <alignment horizontal="center" wrapText="1"/>
    </xf>
    <xf numFmtId="0" fontId="28" fillId="0" borderId="0" xfId="0" applyFont="1"/>
    <xf numFmtId="165" fontId="4" fillId="0" borderId="0" xfId="0" applyNumberFormat="1" applyFont="1" applyFill="1" applyAlignment="1">
      <alignment vertical="center" wrapText="1"/>
    </xf>
    <xf numFmtId="165" fontId="0" fillId="0" borderId="0" xfId="0" applyNumberFormat="1" applyAlignment="1">
      <alignment wrapText="1"/>
    </xf>
    <xf numFmtId="0" fontId="8" fillId="0" borderId="0" xfId="0" applyFont="1" applyAlignment="1">
      <alignment horizontal="left" vertical="top" wrapText="1"/>
    </xf>
    <xf numFmtId="0" fontId="0" fillId="0" borderId="0" xfId="0" applyFont="1" applyFill="1" applyAlignment="1">
      <alignment horizontal="left"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wrapText="1"/>
    </xf>
    <xf numFmtId="0" fontId="0" fillId="0" borderId="0" xfId="0" applyAlignment="1">
      <alignment vertical="center" wrapText="1"/>
    </xf>
    <xf numFmtId="0" fontId="8" fillId="0" borderId="0" xfId="0" applyFont="1" applyAlignment="1">
      <alignment vertical="top" wrapText="1"/>
    </xf>
    <xf numFmtId="0" fontId="0" fillId="0" borderId="0" xfId="0" applyFont="1" applyAlignment="1">
      <alignment wrapText="1"/>
    </xf>
    <xf numFmtId="0" fontId="21" fillId="0" borderId="0" xfId="0" applyFont="1" applyAlignment="1">
      <alignment horizontal="left"/>
    </xf>
    <xf numFmtId="165" fontId="30" fillId="3" borderId="0" xfId="0" applyNumberFormat="1" applyFont="1" applyFill="1" applyAlignment="1">
      <alignment horizontal="left" vertical="center"/>
    </xf>
    <xf numFmtId="165" fontId="31" fillId="0" borderId="0" xfId="0" applyNumberFormat="1" applyFont="1" applyAlignment="1"/>
    <xf numFmtId="165" fontId="32" fillId="0" borderId="0" xfId="0" applyNumberFormat="1" applyFont="1" applyAlignment="1"/>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1" fontId="0" fillId="0" borderId="0" xfId="0" applyNumberFormat="1" applyAlignment="1">
      <alignment horizontal="center" vertical="center"/>
    </xf>
    <xf numFmtId="0" fontId="0" fillId="0" borderId="0" xfId="0" applyAlignment="1">
      <alignment horizontal="left" vertical="top" wrapText="1"/>
    </xf>
    <xf numFmtId="0" fontId="8" fillId="0" borderId="0" xfId="0" applyFont="1" applyAlignment="1">
      <alignment horizontal="left" vertical="center" wrapText="1"/>
    </xf>
    <xf numFmtId="0" fontId="0" fillId="0" borderId="0" xfId="0" applyFont="1" applyAlignment="1">
      <alignment horizontal="left" wrapText="1"/>
    </xf>
    <xf numFmtId="165" fontId="0" fillId="0" borderId="0" xfId="0" applyNumberFormat="1" applyFill="1" applyBorder="1" applyAlignment="1">
      <alignment horizontal="left" wrapText="1"/>
    </xf>
    <xf numFmtId="0" fontId="0" fillId="0" borderId="0" xfId="0" applyFont="1" applyAlignment="1">
      <alignment horizontal="left" vertical="top"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0" fillId="3" borderId="5"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8" xfId="0" applyFont="1" applyFill="1" applyBorder="1" applyAlignment="1">
      <alignment horizontal="center" vertical="center"/>
    </xf>
    <xf numFmtId="165" fontId="4" fillId="0" borderId="0" xfId="1" applyNumberFormat="1" applyFont="1" applyBorder="1" applyAlignment="1">
      <alignment horizontal="left" wrapText="1"/>
    </xf>
    <xf numFmtId="0" fontId="0" fillId="0" borderId="0" xfId="0" applyFont="1" applyFill="1" applyAlignment="1">
      <alignment horizontal="left"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7"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5" xfId="0" applyFont="1" applyFill="1" applyBorder="1" applyAlignment="1">
      <alignment horizontal="center" vertical="center"/>
    </xf>
    <xf numFmtId="0" fontId="0" fillId="4" borderId="2" xfId="0" applyFont="1" applyFill="1" applyBorder="1" applyAlignment="1">
      <alignment horizontal="center" vertical="center"/>
    </xf>
    <xf numFmtId="165" fontId="0" fillId="3" borderId="6" xfId="0" applyNumberFormat="1" applyFont="1" applyFill="1" applyBorder="1" applyAlignment="1">
      <alignment horizontal="center" vertical="center"/>
    </xf>
    <xf numFmtId="165" fontId="0" fillId="3" borderId="2" xfId="0" applyNumberFormat="1" applyFont="1" applyFill="1" applyBorder="1" applyAlignment="1">
      <alignment horizontal="center" vertical="center"/>
    </xf>
    <xf numFmtId="165" fontId="0" fillId="3" borderId="8" xfId="0" applyNumberFormat="1" applyFont="1" applyFill="1" applyBorder="1" applyAlignment="1">
      <alignment horizontal="center" vertical="center"/>
    </xf>
    <xf numFmtId="2" fontId="0" fillId="2" borderId="5"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0" fontId="4" fillId="0" borderId="0" xfId="1" applyFont="1" applyBorder="1" applyAlignment="1">
      <alignment horizontal="center" vertical="center" wrapText="1"/>
    </xf>
    <xf numFmtId="0" fontId="0" fillId="0" borderId="0"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0" fillId="0" borderId="12" xfId="0" applyNumberFormat="1"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4"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Font="1" applyBorder="1" applyAlignment="1">
      <alignment horizont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0" fillId="0" borderId="12" xfId="0" applyNumberFormat="1" applyFont="1" applyFill="1" applyBorder="1" applyAlignment="1">
      <alignment horizontal="center" vertical="center" wrapText="1"/>
    </xf>
    <xf numFmtId="0" fontId="6"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wrapText="1"/>
    </xf>
    <xf numFmtId="0" fontId="6"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left" wrapText="1"/>
    </xf>
    <xf numFmtId="165" fontId="4" fillId="0" borderId="0" xfId="0" applyNumberFormat="1" applyFont="1" applyFill="1" applyAlignment="1">
      <alignment horizontal="center" vertical="center" wrapText="1"/>
    </xf>
    <xf numFmtId="165" fontId="4" fillId="0" borderId="0" xfId="0" applyNumberFormat="1" applyFont="1" applyFill="1" applyAlignment="1">
      <alignment horizontal="left" vertical="center" wrapText="1"/>
    </xf>
    <xf numFmtId="165" fontId="8" fillId="0" borderId="0" xfId="0" applyNumberFormat="1" applyFont="1" applyAlignment="1">
      <alignment horizontal="left" wrapText="1"/>
    </xf>
    <xf numFmtId="165" fontId="23" fillId="3" borderId="0" xfId="0" applyNumberFormat="1" applyFont="1" applyFill="1" applyAlignment="1">
      <alignment horizontal="center" vertical="center" wrapText="1"/>
    </xf>
    <xf numFmtId="165" fontId="23" fillId="3" borderId="0" xfId="0" applyNumberFormat="1" applyFont="1" applyFill="1" applyAlignment="1">
      <alignment horizontal="center" vertical="center"/>
    </xf>
    <xf numFmtId="165" fontId="23" fillId="5" borderId="0" xfId="0" applyNumberFormat="1" applyFont="1" applyFill="1" applyBorder="1" applyAlignment="1">
      <alignment horizontal="center" vertical="center" wrapText="1"/>
    </xf>
    <xf numFmtId="165" fontId="0" fillId="0" borderId="0" xfId="0" applyNumberFormat="1" applyAlignment="1">
      <alignment horizontal="left" vertical="top" wrapText="1"/>
    </xf>
    <xf numFmtId="0" fontId="29" fillId="0" borderId="0" xfId="0" applyFont="1" applyAlignment="1">
      <alignment horizontal="left" wrapText="1"/>
    </xf>
    <xf numFmtId="0" fontId="29" fillId="0" borderId="0" xfId="0" applyFont="1" applyAlignment="1">
      <alignment horizontal="left" vertical="top" wrapText="1"/>
    </xf>
    <xf numFmtId="0" fontId="16" fillId="0" borderId="0" xfId="0" applyFont="1" applyAlignment="1">
      <alignment horizontal="left" vertical="top" wrapText="1"/>
    </xf>
    <xf numFmtId="0" fontId="4" fillId="0" borderId="0" xfId="0" applyFont="1" applyAlignment="1">
      <alignment horizontal="left" vertical="top" wrapText="1"/>
    </xf>
    <xf numFmtId="0" fontId="18" fillId="0" borderId="0" xfId="0" applyFont="1" applyAlignment="1">
      <alignment horizontal="center" vertical="top" wrapText="1"/>
    </xf>
    <xf numFmtId="0" fontId="4" fillId="0" borderId="0" xfId="0" applyFont="1" applyAlignment="1">
      <alignment horizontal="center" vertical="center" wrapText="1"/>
    </xf>
  </cellXfs>
  <cellStyles count="3">
    <cellStyle name="Explanatory Text" xfId="1" builtinId="53" customBuiltin="1"/>
    <cellStyle name="Normal" xfId="0" builtinId="0"/>
    <cellStyle name="Normal 2" xfId="2" xr:uid="{00000000-0005-0000-0000-000002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BFBFBF"/>
      <rgbColor rgb="FF808080"/>
      <rgbColor rgb="FF5B9BD5"/>
      <rgbColor rgb="FF993366"/>
      <rgbColor rgb="FFFFFFCC"/>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D7D31"/>
      <rgbColor rgb="FF595959"/>
      <rgbColor rgb="FFB3B3B3"/>
      <rgbColor rgb="FF00458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'b Full stratigraphy'!$T$30:$T$196</c:f>
              <c:numCache>
                <c:formatCode>0.0</c:formatCode>
                <c:ptCount val="167"/>
                <c:pt idx="0" formatCode="0.000">
                  <c:v>1.14E-2</c:v>
                </c:pt>
                <c:pt idx="1">
                  <c:v>1.806</c:v>
                </c:pt>
                <c:pt idx="2">
                  <c:v>3.6</c:v>
                </c:pt>
                <c:pt idx="3">
                  <c:v>5.3319999999999999</c:v>
                </c:pt>
                <c:pt idx="4">
                  <c:v>7.2460000000000004</c:v>
                </c:pt>
                <c:pt idx="5">
                  <c:v>11.608000000000001</c:v>
                </c:pt>
                <c:pt idx="6">
                  <c:v>15.97</c:v>
                </c:pt>
                <c:pt idx="7">
                  <c:v>20.43</c:v>
                </c:pt>
                <c:pt idx="8">
                  <c:v>23.03</c:v>
                </c:pt>
                <c:pt idx="9">
                  <c:v>28.4</c:v>
                </c:pt>
                <c:pt idx="10">
                  <c:v>33.9</c:v>
                </c:pt>
                <c:pt idx="11">
                  <c:v>37.200000000000003</c:v>
                </c:pt>
                <c:pt idx="12">
                  <c:v>40.4</c:v>
                </c:pt>
                <c:pt idx="13">
                  <c:v>48.6</c:v>
                </c:pt>
                <c:pt idx="14">
                  <c:v>55.8</c:v>
                </c:pt>
                <c:pt idx="15">
                  <c:v>58</c:v>
                </c:pt>
                <c:pt idx="16">
                  <c:v>60.2</c:v>
                </c:pt>
                <c:pt idx="17">
                  <c:v>62.85</c:v>
                </c:pt>
                <c:pt idx="18">
                  <c:v>65.5</c:v>
                </c:pt>
                <c:pt idx="19">
                  <c:v>68.05</c:v>
                </c:pt>
                <c:pt idx="20">
                  <c:v>70.599999999999994</c:v>
                </c:pt>
                <c:pt idx="21">
                  <c:v>77.05</c:v>
                </c:pt>
                <c:pt idx="22">
                  <c:v>83.5</c:v>
                </c:pt>
                <c:pt idx="23">
                  <c:v>84.65</c:v>
                </c:pt>
                <c:pt idx="24">
                  <c:v>85.8</c:v>
                </c:pt>
                <c:pt idx="25">
                  <c:v>87.55</c:v>
                </c:pt>
                <c:pt idx="26">
                  <c:v>89.3</c:v>
                </c:pt>
                <c:pt idx="27">
                  <c:v>91.4</c:v>
                </c:pt>
                <c:pt idx="28">
                  <c:v>93.5</c:v>
                </c:pt>
                <c:pt idx="29">
                  <c:v>95.533299999999997</c:v>
                </c:pt>
                <c:pt idx="30">
                  <c:v>97.566699999999997</c:v>
                </c:pt>
                <c:pt idx="31">
                  <c:v>99.6</c:v>
                </c:pt>
                <c:pt idx="32">
                  <c:v>103.7333</c:v>
                </c:pt>
                <c:pt idx="33">
                  <c:v>107.86669999999999</c:v>
                </c:pt>
                <c:pt idx="34">
                  <c:v>112</c:v>
                </c:pt>
                <c:pt idx="35">
                  <c:v>118.5</c:v>
                </c:pt>
                <c:pt idx="36">
                  <c:v>125</c:v>
                </c:pt>
                <c:pt idx="37">
                  <c:v>127.5</c:v>
                </c:pt>
                <c:pt idx="38">
                  <c:v>130</c:v>
                </c:pt>
                <c:pt idx="39">
                  <c:v>133.19999999999999</c:v>
                </c:pt>
                <c:pt idx="40">
                  <c:v>136.4</c:v>
                </c:pt>
                <c:pt idx="41">
                  <c:v>138.30000000000001</c:v>
                </c:pt>
                <c:pt idx="42">
                  <c:v>140.19999999999999</c:v>
                </c:pt>
                <c:pt idx="43">
                  <c:v>142.85</c:v>
                </c:pt>
                <c:pt idx="44">
                  <c:v>145.5</c:v>
                </c:pt>
                <c:pt idx="45">
                  <c:v>148.15</c:v>
                </c:pt>
                <c:pt idx="46">
                  <c:v>150.80000000000001</c:v>
                </c:pt>
                <c:pt idx="47">
                  <c:v>153.25</c:v>
                </c:pt>
                <c:pt idx="48">
                  <c:v>155.69999999999999</c:v>
                </c:pt>
                <c:pt idx="49">
                  <c:v>157.5333</c:v>
                </c:pt>
                <c:pt idx="50">
                  <c:v>159.36670000000001</c:v>
                </c:pt>
                <c:pt idx="51">
                  <c:v>161.19999999999999</c:v>
                </c:pt>
                <c:pt idx="52">
                  <c:v>162.36670000000001</c:v>
                </c:pt>
                <c:pt idx="53">
                  <c:v>163.5333</c:v>
                </c:pt>
                <c:pt idx="54">
                  <c:v>164.7</c:v>
                </c:pt>
                <c:pt idx="55">
                  <c:v>165.7</c:v>
                </c:pt>
                <c:pt idx="56">
                  <c:v>166.7</c:v>
                </c:pt>
                <c:pt idx="57">
                  <c:v>167.7</c:v>
                </c:pt>
                <c:pt idx="58">
                  <c:v>169.65</c:v>
                </c:pt>
                <c:pt idx="59">
                  <c:v>171.6</c:v>
                </c:pt>
                <c:pt idx="60">
                  <c:v>175.6</c:v>
                </c:pt>
                <c:pt idx="61">
                  <c:v>179.3</c:v>
                </c:pt>
                <c:pt idx="62">
                  <c:v>183</c:v>
                </c:pt>
                <c:pt idx="63">
                  <c:v>186.3</c:v>
                </c:pt>
                <c:pt idx="64">
                  <c:v>189.6</c:v>
                </c:pt>
                <c:pt idx="65">
                  <c:v>193.05</c:v>
                </c:pt>
                <c:pt idx="66">
                  <c:v>196.5</c:v>
                </c:pt>
                <c:pt idx="67">
                  <c:v>198.05</c:v>
                </c:pt>
                <c:pt idx="68">
                  <c:v>199.6</c:v>
                </c:pt>
                <c:pt idx="69">
                  <c:v>203.6</c:v>
                </c:pt>
                <c:pt idx="70">
                  <c:v>207.9</c:v>
                </c:pt>
                <c:pt idx="71">
                  <c:v>212.2</c:v>
                </c:pt>
                <c:pt idx="72">
                  <c:v>216.5</c:v>
                </c:pt>
                <c:pt idx="73">
                  <c:v>222.25</c:v>
                </c:pt>
                <c:pt idx="74">
                  <c:v>228</c:v>
                </c:pt>
                <c:pt idx="75">
                  <c:v>232.5</c:v>
                </c:pt>
                <c:pt idx="76">
                  <c:v>237</c:v>
                </c:pt>
                <c:pt idx="77">
                  <c:v>239.66669999999999</c:v>
                </c:pt>
                <c:pt idx="78">
                  <c:v>242.33330000000001</c:v>
                </c:pt>
                <c:pt idx="79">
                  <c:v>245</c:v>
                </c:pt>
                <c:pt idx="80">
                  <c:v>247.35</c:v>
                </c:pt>
                <c:pt idx="81">
                  <c:v>249.7</c:v>
                </c:pt>
                <c:pt idx="82">
                  <c:v>250.35</c:v>
                </c:pt>
                <c:pt idx="83">
                  <c:v>251</c:v>
                </c:pt>
                <c:pt idx="84">
                  <c:v>253.8</c:v>
                </c:pt>
                <c:pt idx="85">
                  <c:v>260.39999999999998</c:v>
                </c:pt>
                <c:pt idx="86">
                  <c:v>265.5</c:v>
                </c:pt>
                <c:pt idx="87">
                  <c:v>270.60000000000002</c:v>
                </c:pt>
                <c:pt idx="88">
                  <c:v>275.2</c:v>
                </c:pt>
                <c:pt idx="89">
                  <c:v>279.8</c:v>
                </c:pt>
                <c:pt idx="90">
                  <c:v>284.39999999999998</c:v>
                </c:pt>
                <c:pt idx="91">
                  <c:v>289.5</c:v>
                </c:pt>
                <c:pt idx="92">
                  <c:v>294.60000000000002</c:v>
                </c:pt>
                <c:pt idx="93">
                  <c:v>296.8</c:v>
                </c:pt>
                <c:pt idx="94">
                  <c:v>299</c:v>
                </c:pt>
                <c:pt idx="95">
                  <c:v>303.89999999999998</c:v>
                </c:pt>
                <c:pt idx="96">
                  <c:v>306.5</c:v>
                </c:pt>
                <c:pt idx="97">
                  <c:v>309.10000000000002</c:v>
                </c:pt>
                <c:pt idx="98">
                  <c:v>311.7</c:v>
                </c:pt>
                <c:pt idx="99">
                  <c:v>314.89999999999998</c:v>
                </c:pt>
                <c:pt idx="100">
                  <c:v>318.10000000000002</c:v>
                </c:pt>
                <c:pt idx="101">
                  <c:v>322.25</c:v>
                </c:pt>
                <c:pt idx="102">
                  <c:v>326.39999999999998</c:v>
                </c:pt>
                <c:pt idx="103">
                  <c:v>335.85</c:v>
                </c:pt>
                <c:pt idx="104">
                  <c:v>345.3</c:v>
                </c:pt>
                <c:pt idx="105">
                  <c:v>352.25</c:v>
                </c:pt>
                <c:pt idx="106">
                  <c:v>359.2</c:v>
                </c:pt>
                <c:pt idx="107">
                  <c:v>364.3</c:v>
                </c:pt>
                <c:pt idx="108">
                  <c:v>369.4</c:v>
                </c:pt>
                <c:pt idx="109">
                  <c:v>374.5</c:v>
                </c:pt>
                <c:pt idx="110">
                  <c:v>378.1</c:v>
                </c:pt>
                <c:pt idx="111">
                  <c:v>381.7</c:v>
                </c:pt>
                <c:pt idx="112">
                  <c:v>385.3</c:v>
                </c:pt>
                <c:pt idx="113">
                  <c:v>388.55</c:v>
                </c:pt>
                <c:pt idx="114">
                  <c:v>391.8</c:v>
                </c:pt>
                <c:pt idx="115">
                  <c:v>394.65</c:v>
                </c:pt>
                <c:pt idx="116">
                  <c:v>397.5</c:v>
                </c:pt>
                <c:pt idx="117">
                  <c:v>402.25</c:v>
                </c:pt>
                <c:pt idx="118">
                  <c:v>407</c:v>
                </c:pt>
                <c:pt idx="119">
                  <c:v>409.1</c:v>
                </c:pt>
                <c:pt idx="120">
                  <c:v>411.2</c:v>
                </c:pt>
                <c:pt idx="121">
                  <c:v>413.6</c:v>
                </c:pt>
                <c:pt idx="122">
                  <c:v>416</c:v>
                </c:pt>
                <c:pt idx="123">
                  <c:v>418.7</c:v>
                </c:pt>
                <c:pt idx="124">
                  <c:v>421.3</c:v>
                </c:pt>
                <c:pt idx="125">
                  <c:v>422.9</c:v>
                </c:pt>
                <c:pt idx="126">
                  <c:v>426.2</c:v>
                </c:pt>
                <c:pt idx="127">
                  <c:v>428.2</c:v>
                </c:pt>
                <c:pt idx="128">
                  <c:v>436</c:v>
                </c:pt>
                <c:pt idx="129">
                  <c:v>439</c:v>
                </c:pt>
                <c:pt idx="130">
                  <c:v>443.7</c:v>
                </c:pt>
                <c:pt idx="131">
                  <c:v>445.4667</c:v>
                </c:pt>
                <c:pt idx="132">
                  <c:v>447.23329999999999</c:v>
                </c:pt>
                <c:pt idx="133">
                  <c:v>449</c:v>
                </c:pt>
                <c:pt idx="134">
                  <c:v>452.9667</c:v>
                </c:pt>
                <c:pt idx="135">
                  <c:v>456.93329999999997</c:v>
                </c:pt>
                <c:pt idx="136">
                  <c:v>460.9</c:v>
                </c:pt>
                <c:pt idx="137">
                  <c:v>462.45</c:v>
                </c:pt>
                <c:pt idx="138">
                  <c:v>464</c:v>
                </c:pt>
                <c:pt idx="139">
                  <c:v>467.9</c:v>
                </c:pt>
                <c:pt idx="140">
                  <c:v>471.8</c:v>
                </c:pt>
                <c:pt idx="141">
                  <c:v>475.2</c:v>
                </c:pt>
                <c:pt idx="142">
                  <c:v>478.6</c:v>
                </c:pt>
                <c:pt idx="143">
                  <c:v>483.45</c:v>
                </c:pt>
                <c:pt idx="144">
                  <c:v>488.3</c:v>
                </c:pt>
                <c:pt idx="145">
                  <c:v>490.4</c:v>
                </c:pt>
                <c:pt idx="146">
                  <c:v>492.5</c:v>
                </c:pt>
                <c:pt idx="147">
                  <c:v>494.65</c:v>
                </c:pt>
                <c:pt idx="148">
                  <c:v>496.8</c:v>
                </c:pt>
                <c:pt idx="149">
                  <c:v>498.9</c:v>
                </c:pt>
                <c:pt idx="150">
                  <c:v>501</c:v>
                </c:pt>
                <c:pt idx="151">
                  <c:v>502.33330000000001</c:v>
                </c:pt>
                <c:pt idx="152">
                  <c:v>503.66669999999999</c:v>
                </c:pt>
                <c:pt idx="153">
                  <c:v>505</c:v>
                </c:pt>
                <c:pt idx="154">
                  <c:v>507</c:v>
                </c:pt>
                <c:pt idx="155">
                  <c:v>509</c:v>
                </c:pt>
                <c:pt idx="156">
                  <c:v>513</c:v>
                </c:pt>
                <c:pt idx="157">
                  <c:v>515.75</c:v>
                </c:pt>
                <c:pt idx="158">
                  <c:v>518.5</c:v>
                </c:pt>
                <c:pt idx="159">
                  <c:v>521.25</c:v>
                </c:pt>
                <c:pt idx="160">
                  <c:v>524</c:v>
                </c:pt>
                <c:pt idx="161">
                  <c:v>527</c:v>
                </c:pt>
                <c:pt idx="162">
                  <c:v>530</c:v>
                </c:pt>
                <c:pt idx="163">
                  <c:v>532</c:v>
                </c:pt>
                <c:pt idx="164">
                  <c:v>534</c:v>
                </c:pt>
                <c:pt idx="165">
                  <c:v>538</c:v>
                </c:pt>
                <c:pt idx="166">
                  <c:v>542</c:v>
                </c:pt>
              </c:numCache>
            </c:numRef>
          </c:xVal>
          <c:yVal>
            <c:numRef>
              <c:f>'b Full stratigraphy'!$V$30:$V$196</c:f>
              <c:numCache>
                <c:formatCode>0.00</c:formatCode>
                <c:ptCount val="167"/>
                <c:pt idx="0">
                  <c:v>1.2482</c:v>
                </c:pt>
                <c:pt idx="1">
                  <c:v>3.36</c:v>
                </c:pt>
                <c:pt idx="2">
                  <c:v>3.0825999999999998</c:v>
                </c:pt>
                <c:pt idx="3">
                  <c:v>1.8978999999999999</c:v>
                </c:pt>
                <c:pt idx="4">
                  <c:v>2.3494000000000002</c:v>
                </c:pt>
                <c:pt idx="5">
                  <c:v>4.6429999999999998</c:v>
                </c:pt>
                <c:pt idx="6">
                  <c:v>2.0297000000000001</c:v>
                </c:pt>
                <c:pt idx="7">
                  <c:v>1.6975</c:v>
                </c:pt>
                <c:pt idx="8">
                  <c:v>1.6039000000000001</c:v>
                </c:pt>
                <c:pt idx="9">
                  <c:v>4.9843000000000002</c:v>
                </c:pt>
                <c:pt idx="10">
                  <c:v>12.369400000000001</c:v>
                </c:pt>
                <c:pt idx="11">
                  <c:v>3.6943000000000001</c:v>
                </c:pt>
                <c:pt idx="12">
                  <c:v>3.4026999999999998</c:v>
                </c:pt>
                <c:pt idx="13">
                  <c:v>3.4041000000000001</c:v>
                </c:pt>
                <c:pt idx="14">
                  <c:v>2.5847000000000002</c:v>
                </c:pt>
                <c:pt idx="15">
                  <c:v>4.0552999999999999</c:v>
                </c:pt>
                <c:pt idx="16">
                  <c:v>4.3567999999999998</c:v>
                </c:pt>
                <c:pt idx="17">
                  <c:v>3.6642999999999999</c:v>
                </c:pt>
                <c:pt idx="18">
                  <c:v>30.902999999999999</c:v>
                </c:pt>
                <c:pt idx="19">
                  <c:v>16.145099999999999</c:v>
                </c:pt>
                <c:pt idx="20">
                  <c:v>6.3639000000000001</c:v>
                </c:pt>
                <c:pt idx="21">
                  <c:v>6.1192000000000002</c:v>
                </c:pt>
                <c:pt idx="22">
                  <c:v>2.8020999999999998</c:v>
                </c:pt>
                <c:pt idx="23">
                  <c:v>2.6650999999999998</c:v>
                </c:pt>
                <c:pt idx="24">
                  <c:v>1.1385000000000001</c:v>
                </c:pt>
                <c:pt idx="25">
                  <c:v>1.3712</c:v>
                </c:pt>
                <c:pt idx="26">
                  <c:v>3.1467000000000001</c:v>
                </c:pt>
                <c:pt idx="27">
                  <c:v>3.8658999999999999</c:v>
                </c:pt>
                <c:pt idx="28">
                  <c:v>7.7339000000000002</c:v>
                </c:pt>
                <c:pt idx="29">
                  <c:v>4.1109</c:v>
                </c:pt>
                <c:pt idx="30">
                  <c:v>5.9794</c:v>
                </c:pt>
                <c:pt idx="31">
                  <c:v>6.6315</c:v>
                </c:pt>
                <c:pt idx="32">
                  <c:v>4.4474</c:v>
                </c:pt>
                <c:pt idx="33">
                  <c:v>3.9188000000000001</c:v>
                </c:pt>
                <c:pt idx="34">
                  <c:v>6.3865999999999996</c:v>
                </c:pt>
                <c:pt idx="35">
                  <c:v>7.6553000000000004</c:v>
                </c:pt>
                <c:pt idx="36">
                  <c:v>3.7002000000000002</c:v>
                </c:pt>
                <c:pt idx="37">
                  <c:v>3.8109000000000002</c:v>
                </c:pt>
                <c:pt idx="38">
                  <c:v>2.4072</c:v>
                </c:pt>
                <c:pt idx="39">
                  <c:v>3.5642</c:v>
                </c:pt>
                <c:pt idx="40">
                  <c:v>3.673</c:v>
                </c:pt>
                <c:pt idx="41">
                  <c:v>4.3361999999999998</c:v>
                </c:pt>
                <c:pt idx="42">
                  <c:v>3.3332999999999999</c:v>
                </c:pt>
                <c:pt idx="43">
                  <c:v>2.5958999999999999</c:v>
                </c:pt>
                <c:pt idx="44">
                  <c:v>13.144600000000001</c:v>
                </c:pt>
                <c:pt idx="45">
                  <c:v>8.3706999999999994</c:v>
                </c:pt>
                <c:pt idx="46">
                  <c:v>6.1485000000000003</c:v>
                </c:pt>
                <c:pt idx="47">
                  <c:v>6.2988</c:v>
                </c:pt>
                <c:pt idx="48">
                  <c:v>5.6837</c:v>
                </c:pt>
                <c:pt idx="49">
                  <c:v>2.8169</c:v>
                </c:pt>
                <c:pt idx="50">
                  <c:v>4.5500999999999996</c:v>
                </c:pt>
                <c:pt idx="51">
                  <c:v>5.5929000000000002</c:v>
                </c:pt>
                <c:pt idx="52">
                  <c:v>4.7857000000000003</c:v>
                </c:pt>
                <c:pt idx="53">
                  <c:v>5.657</c:v>
                </c:pt>
                <c:pt idx="54">
                  <c:v>4.7721999999999998</c:v>
                </c:pt>
                <c:pt idx="55">
                  <c:v>2.8692000000000002</c:v>
                </c:pt>
                <c:pt idx="56">
                  <c:v>3.1665000000000001</c:v>
                </c:pt>
                <c:pt idx="57">
                  <c:v>5.9241999999999999</c:v>
                </c:pt>
                <c:pt idx="58">
                  <c:v>6.7732000000000001</c:v>
                </c:pt>
                <c:pt idx="59">
                  <c:v>3.4965000000000002</c:v>
                </c:pt>
                <c:pt idx="60">
                  <c:v>5.5469999999999997</c:v>
                </c:pt>
                <c:pt idx="61">
                  <c:v>8.7812000000000001</c:v>
                </c:pt>
                <c:pt idx="62">
                  <c:v>10.2874</c:v>
                </c:pt>
                <c:pt idx="63">
                  <c:v>6.2150999999999996</c:v>
                </c:pt>
                <c:pt idx="64">
                  <c:v>3.2202000000000002</c:v>
                </c:pt>
                <c:pt idx="65">
                  <c:v>2.86</c:v>
                </c:pt>
                <c:pt idx="66">
                  <c:v>1.4396</c:v>
                </c:pt>
                <c:pt idx="67">
                  <c:v>1.3447</c:v>
                </c:pt>
                <c:pt idx="68">
                  <c:v>28.849900000000002</c:v>
                </c:pt>
                <c:pt idx="69">
                  <c:v>16.6279</c:v>
                </c:pt>
                <c:pt idx="70">
                  <c:v>9.9608000000000008</c:v>
                </c:pt>
                <c:pt idx="71">
                  <c:v>11.1111</c:v>
                </c:pt>
                <c:pt idx="72">
                  <c:v>11.6945</c:v>
                </c:pt>
                <c:pt idx="73">
                  <c:v>12.148</c:v>
                </c:pt>
                <c:pt idx="74">
                  <c:v>6.0052000000000003</c:v>
                </c:pt>
                <c:pt idx="75">
                  <c:v>6.2435999999999998</c:v>
                </c:pt>
                <c:pt idx="76">
                  <c:v>4.9116999999999997</c:v>
                </c:pt>
                <c:pt idx="77">
                  <c:v>3.7262</c:v>
                </c:pt>
                <c:pt idx="78">
                  <c:v>4.0404</c:v>
                </c:pt>
                <c:pt idx="79">
                  <c:v>6.0284000000000004</c:v>
                </c:pt>
                <c:pt idx="80">
                  <c:v>2.1141999999999999</c:v>
                </c:pt>
                <c:pt idx="81">
                  <c:v>4.5564</c:v>
                </c:pt>
                <c:pt idx="82">
                  <c:v>8.9450000000000003</c:v>
                </c:pt>
                <c:pt idx="83">
                  <c:v>51.357700000000001</c:v>
                </c:pt>
                <c:pt idx="84">
                  <c:v>28.385400000000001</c:v>
                </c:pt>
                <c:pt idx="85">
                  <c:v>35.325800000000001</c:v>
                </c:pt>
                <c:pt idx="86">
                  <c:v>15.7189</c:v>
                </c:pt>
                <c:pt idx="87">
                  <c:v>10.6008</c:v>
                </c:pt>
                <c:pt idx="88">
                  <c:v>6.2792000000000003</c:v>
                </c:pt>
                <c:pt idx="89">
                  <c:v>6.8173000000000004</c:v>
                </c:pt>
                <c:pt idx="90">
                  <c:v>6.6006999999999998</c:v>
                </c:pt>
                <c:pt idx="91">
                  <c:v>4.7812999999999999</c:v>
                </c:pt>
                <c:pt idx="92">
                  <c:v>2.2059000000000002</c:v>
                </c:pt>
                <c:pt idx="93">
                  <c:v>2.4266000000000001</c:v>
                </c:pt>
                <c:pt idx="94">
                  <c:v>14.1487</c:v>
                </c:pt>
                <c:pt idx="95">
                  <c:v>8.0330999999999992</c:v>
                </c:pt>
                <c:pt idx="96">
                  <c:v>11.212300000000001</c:v>
                </c:pt>
                <c:pt idx="97">
                  <c:v>7.1429</c:v>
                </c:pt>
                <c:pt idx="98">
                  <c:v>4.0448000000000004</c:v>
                </c:pt>
                <c:pt idx="99">
                  <c:v>6.1369999999999996</c:v>
                </c:pt>
                <c:pt idx="100">
                  <c:v>7.8826999999999998</c:v>
                </c:pt>
                <c:pt idx="101">
                  <c:v>21.9937</c:v>
                </c:pt>
                <c:pt idx="102">
                  <c:v>16.0517</c:v>
                </c:pt>
                <c:pt idx="103">
                  <c:v>16.484100000000002</c:v>
                </c:pt>
                <c:pt idx="104">
                  <c:v>9.5978999999999992</c:v>
                </c:pt>
                <c:pt idx="105">
                  <c:v>9.2950999999999997</c:v>
                </c:pt>
                <c:pt idx="106">
                  <c:v>18.334099999999999</c:v>
                </c:pt>
                <c:pt idx="107">
                  <c:v>8.6334</c:v>
                </c:pt>
                <c:pt idx="108">
                  <c:v>7.8612000000000002</c:v>
                </c:pt>
                <c:pt idx="109">
                  <c:v>22.778700000000001</c:v>
                </c:pt>
                <c:pt idx="110">
                  <c:v>12.0787</c:v>
                </c:pt>
                <c:pt idx="111">
                  <c:v>10.845700000000001</c:v>
                </c:pt>
                <c:pt idx="112">
                  <c:v>19.514600000000002</c:v>
                </c:pt>
                <c:pt idx="113">
                  <c:v>16.861999999999998</c:v>
                </c:pt>
                <c:pt idx="114">
                  <c:v>14.572900000000001</c:v>
                </c:pt>
                <c:pt idx="115">
                  <c:v>14.104100000000001</c:v>
                </c:pt>
                <c:pt idx="116">
                  <c:v>12.339700000000001</c:v>
                </c:pt>
                <c:pt idx="117">
                  <c:v>12.339499999999999</c:v>
                </c:pt>
                <c:pt idx="118">
                  <c:v>4.4165999999999999</c:v>
                </c:pt>
                <c:pt idx="119">
                  <c:v>6.9051</c:v>
                </c:pt>
                <c:pt idx="120">
                  <c:v>8.42</c:v>
                </c:pt>
                <c:pt idx="121">
                  <c:v>9.2542000000000009</c:v>
                </c:pt>
                <c:pt idx="122">
                  <c:v>16.631599999999999</c:v>
                </c:pt>
                <c:pt idx="123">
                  <c:v>15.7895</c:v>
                </c:pt>
                <c:pt idx="124">
                  <c:v>15.827999999999999</c:v>
                </c:pt>
                <c:pt idx="125">
                  <c:v>10.5192</c:v>
                </c:pt>
                <c:pt idx="126">
                  <c:v>9.9761000000000006</c:v>
                </c:pt>
                <c:pt idx="127">
                  <c:v>7.5594000000000001</c:v>
                </c:pt>
                <c:pt idx="128">
                  <c:v>6.7388000000000003</c:v>
                </c:pt>
                <c:pt idx="129">
                  <c:v>7.9817</c:v>
                </c:pt>
                <c:pt idx="130">
                  <c:v>26.0322</c:v>
                </c:pt>
                <c:pt idx="131">
                  <c:v>29.7836</c:v>
                </c:pt>
                <c:pt idx="132">
                  <c:v>9.4907000000000004</c:v>
                </c:pt>
                <c:pt idx="133">
                  <c:v>10.539</c:v>
                </c:pt>
                <c:pt idx="134">
                  <c:v>12.9857</c:v>
                </c:pt>
                <c:pt idx="135">
                  <c:v>12.5335</c:v>
                </c:pt>
                <c:pt idx="136">
                  <c:v>7.1360999999999999</c:v>
                </c:pt>
                <c:pt idx="137">
                  <c:v>6.8853999999999997</c:v>
                </c:pt>
                <c:pt idx="138">
                  <c:v>8.2771000000000008</c:v>
                </c:pt>
                <c:pt idx="139">
                  <c:v>14.8657</c:v>
                </c:pt>
                <c:pt idx="140">
                  <c:v>10.177</c:v>
                </c:pt>
                <c:pt idx="141">
                  <c:v>11.8451</c:v>
                </c:pt>
                <c:pt idx="142">
                  <c:v>20.440300000000001</c:v>
                </c:pt>
                <c:pt idx="143">
                  <c:v>21.172000000000001</c:v>
                </c:pt>
                <c:pt idx="144">
                  <c:v>27.5626</c:v>
                </c:pt>
                <c:pt idx="145">
                  <c:v>10.462300000000001</c:v>
                </c:pt>
                <c:pt idx="146">
                  <c:v>18.3246</c:v>
                </c:pt>
                <c:pt idx="147">
                  <c:v>20.338999999999999</c:v>
                </c:pt>
                <c:pt idx="148">
                  <c:v>19.061599999999999</c:v>
                </c:pt>
                <c:pt idx="149">
                  <c:v>39.6175</c:v>
                </c:pt>
                <c:pt idx="150">
                  <c:v>27.6662</c:v>
                </c:pt>
                <c:pt idx="151">
                  <c:v>25.0412</c:v>
                </c:pt>
                <c:pt idx="152">
                  <c:v>18.939399999999999</c:v>
                </c:pt>
                <c:pt idx="153">
                  <c:v>23.577200000000001</c:v>
                </c:pt>
                <c:pt idx="154">
                  <c:v>14.498900000000001</c:v>
                </c:pt>
                <c:pt idx="155">
                  <c:v>14.2241</c:v>
                </c:pt>
                <c:pt idx="156">
                  <c:v>15.7233</c:v>
                </c:pt>
                <c:pt idx="157">
                  <c:v>12.9237</c:v>
                </c:pt>
                <c:pt idx="158">
                  <c:v>41.192799999999998</c:v>
                </c:pt>
                <c:pt idx="159">
                  <c:v>27.835100000000001</c:v>
                </c:pt>
                <c:pt idx="160">
                  <c:v>10.6259</c:v>
                </c:pt>
                <c:pt idx="161">
                  <c:v>8.9743999999999993</c:v>
                </c:pt>
                <c:pt idx="162">
                  <c:v>16.428599999999999</c:v>
                </c:pt>
                <c:pt idx="163">
                  <c:v>8.0808</c:v>
                </c:pt>
                <c:pt idx="164">
                  <c:v>4.2553000000000001</c:v>
                </c:pt>
                <c:pt idx="165">
                  <c:v>12.5</c:v>
                </c:pt>
                <c:pt idx="166">
                  <c:v>0</c:v>
                </c:pt>
              </c:numCache>
            </c:numRef>
          </c:yVal>
          <c:smooth val="0"/>
          <c:extLst>
            <c:ext xmlns:c16="http://schemas.microsoft.com/office/drawing/2014/chart" uri="{C3380CC4-5D6E-409C-BE32-E72D297353CC}">
              <c16:uniqueId val="{00000000-4D22-4411-AAD9-4954873BA532}"/>
            </c:ext>
          </c:extLst>
        </c:ser>
        <c:dLbls>
          <c:showLegendKey val="0"/>
          <c:showVal val="0"/>
          <c:showCatName val="0"/>
          <c:showSerName val="0"/>
          <c:showPercent val="0"/>
          <c:showBubbleSize val="0"/>
        </c:dLbls>
        <c:axId val="437525856"/>
        <c:axId val="437526184"/>
      </c:scatterChart>
      <c:valAx>
        <c:axId val="4375258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a:t>
                </a:r>
              </a:p>
            </c:rich>
          </c:tx>
          <c:layout>
            <c:manualLayout>
              <c:xMode val="edge"/>
              <c:yMode val="edge"/>
              <c:x val="0.43882069842323518"/>
              <c:y val="0.8795658923705476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526184"/>
        <c:crosses val="autoZero"/>
        <c:crossBetween val="midCat"/>
      </c:valAx>
      <c:valAx>
        <c:axId val="43752618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Extinction intensity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5258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'b Full stratigraphy'!$T$30:$T$196</c:f>
              <c:numCache>
                <c:formatCode>0.0</c:formatCode>
                <c:ptCount val="167"/>
                <c:pt idx="0" formatCode="0.000">
                  <c:v>1.14E-2</c:v>
                </c:pt>
                <c:pt idx="1">
                  <c:v>1.806</c:v>
                </c:pt>
                <c:pt idx="2">
                  <c:v>3.6</c:v>
                </c:pt>
                <c:pt idx="3">
                  <c:v>5.3319999999999999</c:v>
                </c:pt>
                <c:pt idx="4">
                  <c:v>7.2460000000000004</c:v>
                </c:pt>
                <c:pt idx="5">
                  <c:v>11.608000000000001</c:v>
                </c:pt>
                <c:pt idx="6">
                  <c:v>15.97</c:v>
                </c:pt>
                <c:pt idx="7">
                  <c:v>20.43</c:v>
                </c:pt>
                <c:pt idx="8">
                  <c:v>23.03</c:v>
                </c:pt>
                <c:pt idx="9">
                  <c:v>28.4</c:v>
                </c:pt>
                <c:pt idx="10">
                  <c:v>33.9</c:v>
                </c:pt>
                <c:pt idx="11">
                  <c:v>37.200000000000003</c:v>
                </c:pt>
                <c:pt idx="12">
                  <c:v>40.4</c:v>
                </c:pt>
                <c:pt idx="13">
                  <c:v>48.6</c:v>
                </c:pt>
                <c:pt idx="14">
                  <c:v>55.8</c:v>
                </c:pt>
                <c:pt idx="15">
                  <c:v>58</c:v>
                </c:pt>
                <c:pt idx="16">
                  <c:v>60.2</c:v>
                </c:pt>
                <c:pt idx="17">
                  <c:v>62.85</c:v>
                </c:pt>
                <c:pt idx="18">
                  <c:v>65.5</c:v>
                </c:pt>
                <c:pt idx="19">
                  <c:v>68.05</c:v>
                </c:pt>
                <c:pt idx="20">
                  <c:v>70.599999999999994</c:v>
                </c:pt>
                <c:pt idx="21">
                  <c:v>77.05</c:v>
                </c:pt>
                <c:pt idx="22">
                  <c:v>83.5</c:v>
                </c:pt>
                <c:pt idx="23">
                  <c:v>84.65</c:v>
                </c:pt>
                <c:pt idx="24">
                  <c:v>85.8</c:v>
                </c:pt>
                <c:pt idx="25">
                  <c:v>87.55</c:v>
                </c:pt>
                <c:pt idx="26">
                  <c:v>89.3</c:v>
                </c:pt>
                <c:pt idx="27">
                  <c:v>91.4</c:v>
                </c:pt>
                <c:pt idx="28">
                  <c:v>93.5</c:v>
                </c:pt>
                <c:pt idx="29">
                  <c:v>95.533299999999997</c:v>
                </c:pt>
                <c:pt idx="30">
                  <c:v>97.566699999999997</c:v>
                </c:pt>
                <c:pt idx="31">
                  <c:v>99.6</c:v>
                </c:pt>
                <c:pt idx="32">
                  <c:v>103.7333</c:v>
                </c:pt>
                <c:pt idx="33">
                  <c:v>107.86669999999999</c:v>
                </c:pt>
                <c:pt idx="34">
                  <c:v>112</c:v>
                </c:pt>
                <c:pt idx="35">
                  <c:v>118.5</c:v>
                </c:pt>
                <c:pt idx="36">
                  <c:v>125</c:v>
                </c:pt>
                <c:pt idx="37">
                  <c:v>127.5</c:v>
                </c:pt>
                <c:pt idx="38">
                  <c:v>130</c:v>
                </c:pt>
                <c:pt idx="39">
                  <c:v>133.19999999999999</c:v>
                </c:pt>
                <c:pt idx="40">
                  <c:v>136.4</c:v>
                </c:pt>
                <c:pt idx="41">
                  <c:v>138.30000000000001</c:v>
                </c:pt>
                <c:pt idx="42">
                  <c:v>140.19999999999999</c:v>
                </c:pt>
                <c:pt idx="43">
                  <c:v>142.85</c:v>
                </c:pt>
                <c:pt idx="44">
                  <c:v>145.5</c:v>
                </c:pt>
                <c:pt idx="45">
                  <c:v>148.15</c:v>
                </c:pt>
                <c:pt idx="46">
                  <c:v>150.80000000000001</c:v>
                </c:pt>
                <c:pt idx="47">
                  <c:v>153.25</c:v>
                </c:pt>
                <c:pt idx="48">
                  <c:v>155.69999999999999</c:v>
                </c:pt>
                <c:pt idx="49">
                  <c:v>157.5333</c:v>
                </c:pt>
                <c:pt idx="50">
                  <c:v>159.36670000000001</c:v>
                </c:pt>
                <c:pt idx="51">
                  <c:v>161.19999999999999</c:v>
                </c:pt>
                <c:pt idx="52">
                  <c:v>162.36670000000001</c:v>
                </c:pt>
                <c:pt idx="53">
                  <c:v>163.5333</c:v>
                </c:pt>
                <c:pt idx="54">
                  <c:v>164.7</c:v>
                </c:pt>
                <c:pt idx="55">
                  <c:v>165.7</c:v>
                </c:pt>
                <c:pt idx="56">
                  <c:v>166.7</c:v>
                </c:pt>
                <c:pt idx="57">
                  <c:v>167.7</c:v>
                </c:pt>
                <c:pt idx="58">
                  <c:v>169.65</c:v>
                </c:pt>
                <c:pt idx="59">
                  <c:v>171.6</c:v>
                </c:pt>
                <c:pt idx="60">
                  <c:v>175.6</c:v>
                </c:pt>
                <c:pt idx="61">
                  <c:v>179.3</c:v>
                </c:pt>
                <c:pt idx="62">
                  <c:v>183</c:v>
                </c:pt>
                <c:pt idx="63">
                  <c:v>186.3</c:v>
                </c:pt>
                <c:pt idx="64">
                  <c:v>189.6</c:v>
                </c:pt>
                <c:pt idx="65">
                  <c:v>193.05</c:v>
                </c:pt>
                <c:pt idx="66">
                  <c:v>196.5</c:v>
                </c:pt>
                <c:pt idx="67">
                  <c:v>198.05</c:v>
                </c:pt>
                <c:pt idx="68">
                  <c:v>199.6</c:v>
                </c:pt>
                <c:pt idx="69">
                  <c:v>203.6</c:v>
                </c:pt>
                <c:pt idx="70">
                  <c:v>207.9</c:v>
                </c:pt>
                <c:pt idx="71">
                  <c:v>212.2</c:v>
                </c:pt>
                <c:pt idx="72">
                  <c:v>216.5</c:v>
                </c:pt>
                <c:pt idx="73">
                  <c:v>222.25</c:v>
                </c:pt>
                <c:pt idx="74">
                  <c:v>228</c:v>
                </c:pt>
                <c:pt idx="75">
                  <c:v>232.5</c:v>
                </c:pt>
                <c:pt idx="76">
                  <c:v>237</c:v>
                </c:pt>
                <c:pt idx="77">
                  <c:v>239.66669999999999</c:v>
                </c:pt>
                <c:pt idx="78">
                  <c:v>242.33330000000001</c:v>
                </c:pt>
                <c:pt idx="79">
                  <c:v>245</c:v>
                </c:pt>
                <c:pt idx="80">
                  <c:v>247.35</c:v>
                </c:pt>
                <c:pt idx="81">
                  <c:v>249.7</c:v>
                </c:pt>
                <c:pt idx="82">
                  <c:v>250.35</c:v>
                </c:pt>
                <c:pt idx="83">
                  <c:v>251</c:v>
                </c:pt>
                <c:pt idx="84">
                  <c:v>253.8</c:v>
                </c:pt>
                <c:pt idx="85">
                  <c:v>260.39999999999998</c:v>
                </c:pt>
                <c:pt idx="86">
                  <c:v>265.5</c:v>
                </c:pt>
                <c:pt idx="87">
                  <c:v>270.60000000000002</c:v>
                </c:pt>
                <c:pt idx="88">
                  <c:v>275.2</c:v>
                </c:pt>
                <c:pt idx="89">
                  <c:v>279.8</c:v>
                </c:pt>
                <c:pt idx="90">
                  <c:v>284.39999999999998</c:v>
                </c:pt>
                <c:pt idx="91">
                  <c:v>289.5</c:v>
                </c:pt>
                <c:pt idx="92">
                  <c:v>294.60000000000002</c:v>
                </c:pt>
                <c:pt idx="93">
                  <c:v>296.8</c:v>
                </c:pt>
                <c:pt idx="94">
                  <c:v>299</c:v>
                </c:pt>
                <c:pt idx="95">
                  <c:v>303.89999999999998</c:v>
                </c:pt>
                <c:pt idx="96">
                  <c:v>306.5</c:v>
                </c:pt>
                <c:pt idx="97">
                  <c:v>309.10000000000002</c:v>
                </c:pt>
                <c:pt idx="98">
                  <c:v>311.7</c:v>
                </c:pt>
                <c:pt idx="99">
                  <c:v>314.89999999999998</c:v>
                </c:pt>
                <c:pt idx="100">
                  <c:v>318.10000000000002</c:v>
                </c:pt>
                <c:pt idx="101">
                  <c:v>322.25</c:v>
                </c:pt>
                <c:pt idx="102">
                  <c:v>326.39999999999998</c:v>
                </c:pt>
                <c:pt idx="103">
                  <c:v>335.85</c:v>
                </c:pt>
                <c:pt idx="104">
                  <c:v>345.3</c:v>
                </c:pt>
                <c:pt idx="105">
                  <c:v>352.25</c:v>
                </c:pt>
                <c:pt idx="106">
                  <c:v>359.2</c:v>
                </c:pt>
                <c:pt idx="107">
                  <c:v>364.3</c:v>
                </c:pt>
                <c:pt idx="108">
                  <c:v>369.4</c:v>
                </c:pt>
                <c:pt idx="109">
                  <c:v>374.5</c:v>
                </c:pt>
                <c:pt idx="110">
                  <c:v>378.1</c:v>
                </c:pt>
                <c:pt idx="111">
                  <c:v>381.7</c:v>
                </c:pt>
                <c:pt idx="112">
                  <c:v>385.3</c:v>
                </c:pt>
                <c:pt idx="113">
                  <c:v>388.55</c:v>
                </c:pt>
                <c:pt idx="114">
                  <c:v>391.8</c:v>
                </c:pt>
                <c:pt idx="115">
                  <c:v>394.65</c:v>
                </c:pt>
                <c:pt idx="116">
                  <c:v>397.5</c:v>
                </c:pt>
                <c:pt idx="117">
                  <c:v>402.25</c:v>
                </c:pt>
                <c:pt idx="118">
                  <c:v>407</c:v>
                </c:pt>
                <c:pt idx="119">
                  <c:v>409.1</c:v>
                </c:pt>
                <c:pt idx="120">
                  <c:v>411.2</c:v>
                </c:pt>
                <c:pt idx="121">
                  <c:v>413.6</c:v>
                </c:pt>
                <c:pt idx="122">
                  <c:v>416</c:v>
                </c:pt>
                <c:pt idx="123">
                  <c:v>418.7</c:v>
                </c:pt>
                <c:pt idx="124">
                  <c:v>421.3</c:v>
                </c:pt>
                <c:pt idx="125">
                  <c:v>422.9</c:v>
                </c:pt>
                <c:pt idx="126">
                  <c:v>426.2</c:v>
                </c:pt>
                <c:pt idx="127">
                  <c:v>428.2</c:v>
                </c:pt>
                <c:pt idx="128">
                  <c:v>436</c:v>
                </c:pt>
                <c:pt idx="129">
                  <c:v>439</c:v>
                </c:pt>
                <c:pt idx="130">
                  <c:v>443.7</c:v>
                </c:pt>
                <c:pt idx="131">
                  <c:v>445.4667</c:v>
                </c:pt>
                <c:pt idx="132">
                  <c:v>447.23329999999999</c:v>
                </c:pt>
                <c:pt idx="133">
                  <c:v>449</c:v>
                </c:pt>
                <c:pt idx="134">
                  <c:v>452.9667</c:v>
                </c:pt>
                <c:pt idx="135">
                  <c:v>456.93329999999997</c:v>
                </c:pt>
                <c:pt idx="136">
                  <c:v>460.9</c:v>
                </c:pt>
                <c:pt idx="137">
                  <c:v>462.45</c:v>
                </c:pt>
                <c:pt idx="138">
                  <c:v>464</c:v>
                </c:pt>
                <c:pt idx="139">
                  <c:v>467.9</c:v>
                </c:pt>
                <c:pt idx="140">
                  <c:v>471.8</c:v>
                </c:pt>
                <c:pt idx="141">
                  <c:v>475.2</c:v>
                </c:pt>
                <c:pt idx="142">
                  <c:v>478.6</c:v>
                </c:pt>
                <c:pt idx="143">
                  <c:v>483.45</c:v>
                </c:pt>
                <c:pt idx="144">
                  <c:v>488.3</c:v>
                </c:pt>
                <c:pt idx="145">
                  <c:v>490.4</c:v>
                </c:pt>
                <c:pt idx="146">
                  <c:v>492.5</c:v>
                </c:pt>
                <c:pt idx="147">
                  <c:v>494.65</c:v>
                </c:pt>
                <c:pt idx="148">
                  <c:v>496.8</c:v>
                </c:pt>
                <c:pt idx="149">
                  <c:v>498.9</c:v>
                </c:pt>
                <c:pt idx="150">
                  <c:v>501</c:v>
                </c:pt>
                <c:pt idx="151">
                  <c:v>502.33330000000001</c:v>
                </c:pt>
                <c:pt idx="152">
                  <c:v>503.66669999999999</c:v>
                </c:pt>
                <c:pt idx="153">
                  <c:v>505</c:v>
                </c:pt>
                <c:pt idx="154">
                  <c:v>507</c:v>
                </c:pt>
                <c:pt idx="155">
                  <c:v>509</c:v>
                </c:pt>
                <c:pt idx="156">
                  <c:v>513</c:v>
                </c:pt>
                <c:pt idx="157">
                  <c:v>515.75</c:v>
                </c:pt>
                <c:pt idx="158">
                  <c:v>518.5</c:v>
                </c:pt>
                <c:pt idx="159">
                  <c:v>521.25</c:v>
                </c:pt>
                <c:pt idx="160">
                  <c:v>524</c:v>
                </c:pt>
                <c:pt idx="161">
                  <c:v>527</c:v>
                </c:pt>
                <c:pt idx="162">
                  <c:v>530</c:v>
                </c:pt>
                <c:pt idx="163">
                  <c:v>532</c:v>
                </c:pt>
                <c:pt idx="164">
                  <c:v>534</c:v>
                </c:pt>
                <c:pt idx="165">
                  <c:v>538</c:v>
                </c:pt>
                <c:pt idx="166">
                  <c:v>542</c:v>
                </c:pt>
              </c:numCache>
            </c:numRef>
          </c:xVal>
          <c:yVal>
            <c:numRef>
              <c:f>'b Full stratigraphy'!$X$195:$X$196</c:f>
              <c:numCache>
                <c:formatCode>0.0</c:formatCode>
                <c:ptCount val="2"/>
              </c:numCache>
            </c:numRef>
          </c:yVal>
          <c:smooth val="0"/>
          <c:extLst>
            <c:ext xmlns:c16="http://schemas.microsoft.com/office/drawing/2014/chart" uri="{C3380CC4-5D6E-409C-BE32-E72D297353CC}">
              <c16:uniqueId val="{00000000-72D8-41C5-A9AD-17513BC53EDA}"/>
            </c:ext>
          </c:extLst>
        </c:ser>
        <c:dLbls>
          <c:showLegendKey val="0"/>
          <c:showVal val="0"/>
          <c:showCatName val="0"/>
          <c:showSerName val="0"/>
          <c:showPercent val="0"/>
          <c:showBubbleSize val="0"/>
        </c:dLbls>
        <c:axId val="437525856"/>
        <c:axId val="437526184"/>
      </c:scatterChart>
      <c:valAx>
        <c:axId val="4375258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a:t>
                </a:r>
              </a:p>
            </c:rich>
          </c:tx>
          <c:layout>
            <c:manualLayout>
              <c:xMode val="edge"/>
              <c:yMode val="edge"/>
              <c:x val="0.43882069842323518"/>
              <c:y val="0.8795658923705476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526184"/>
        <c:crosses val="autoZero"/>
        <c:crossBetween val="midCat"/>
      </c:valAx>
      <c:valAx>
        <c:axId val="43752618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Extinction intensity (above previous)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5258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46156287377578E-2"/>
          <c:y val="8.2144020836899298E-2"/>
          <c:w val="0.86921627936751811"/>
          <c:h val="0.81085703709355772"/>
        </c:manualLayout>
      </c:layout>
      <c:scatterChart>
        <c:scatterStyle val="lineMarker"/>
        <c:varyColors val="0"/>
        <c:ser>
          <c:idx val="0"/>
          <c:order val="0"/>
          <c:tx>
            <c:v>Geological substage duration (n = 167)</c:v>
          </c:tx>
          <c:spPr>
            <a:ln w="19050" cap="rnd">
              <a:solidFill>
                <a:schemeClr val="tx1"/>
              </a:solidFill>
              <a:round/>
            </a:ln>
            <a:effectLst/>
          </c:spPr>
          <c:marker>
            <c:symbol val="none"/>
          </c:marker>
          <c:dLbls>
            <c:delete val="1"/>
          </c:dLbls>
          <c:xVal>
            <c:numRef>
              <c:f>'c Temporal precision'!$B$28:$B$194</c:f>
              <c:numCache>
                <c:formatCode>0.0</c:formatCode>
                <c:ptCount val="167"/>
                <c:pt idx="0">
                  <c:v>0.5988</c:v>
                </c:pt>
                <c:pt idx="1">
                  <c:v>1.1976</c:v>
                </c:pt>
                <c:pt idx="2">
                  <c:v>1.7964</c:v>
                </c:pt>
                <c:pt idx="3">
                  <c:v>2.3952</c:v>
                </c:pt>
                <c:pt idx="4">
                  <c:v>2.9939999999999998</c:v>
                </c:pt>
                <c:pt idx="5">
                  <c:v>3.5928</c:v>
                </c:pt>
                <c:pt idx="6">
                  <c:v>4.1916000000000002</c:v>
                </c:pt>
                <c:pt idx="7">
                  <c:v>4.7904</c:v>
                </c:pt>
                <c:pt idx="8">
                  <c:v>5.3891999999999998</c:v>
                </c:pt>
                <c:pt idx="9">
                  <c:v>5.9879999999999995</c:v>
                </c:pt>
                <c:pt idx="10">
                  <c:v>6.5868000000000002</c:v>
                </c:pt>
                <c:pt idx="11">
                  <c:v>7.1856</c:v>
                </c:pt>
                <c:pt idx="12">
                  <c:v>7.7843999999999998</c:v>
                </c:pt>
                <c:pt idx="13">
                  <c:v>8.3832000000000004</c:v>
                </c:pt>
                <c:pt idx="14">
                  <c:v>8.9819999999999993</c:v>
                </c:pt>
                <c:pt idx="15">
                  <c:v>9.5808</c:v>
                </c:pt>
                <c:pt idx="16">
                  <c:v>10.179600000000001</c:v>
                </c:pt>
                <c:pt idx="17">
                  <c:v>10.7784</c:v>
                </c:pt>
                <c:pt idx="18">
                  <c:v>11.3772</c:v>
                </c:pt>
                <c:pt idx="19">
                  <c:v>11.975999999999999</c:v>
                </c:pt>
                <c:pt idx="20">
                  <c:v>12.5748</c:v>
                </c:pt>
                <c:pt idx="21">
                  <c:v>13.1736</c:v>
                </c:pt>
                <c:pt idx="22">
                  <c:v>13.772399999999999</c:v>
                </c:pt>
                <c:pt idx="23">
                  <c:v>14.3712</c:v>
                </c:pt>
                <c:pt idx="24">
                  <c:v>14.97</c:v>
                </c:pt>
                <c:pt idx="25">
                  <c:v>15.5688</c:v>
                </c:pt>
                <c:pt idx="26">
                  <c:v>16.1676</c:v>
                </c:pt>
                <c:pt idx="27">
                  <c:v>16.766400000000001</c:v>
                </c:pt>
                <c:pt idx="28">
                  <c:v>17.365200000000002</c:v>
                </c:pt>
                <c:pt idx="29">
                  <c:v>17.963999999999999</c:v>
                </c:pt>
                <c:pt idx="30">
                  <c:v>18.562799999999999</c:v>
                </c:pt>
                <c:pt idx="31">
                  <c:v>19.1616</c:v>
                </c:pt>
                <c:pt idx="32">
                  <c:v>19.760400000000001</c:v>
                </c:pt>
                <c:pt idx="33">
                  <c:v>20.359200000000001</c:v>
                </c:pt>
                <c:pt idx="34">
                  <c:v>20.957999999999998</c:v>
                </c:pt>
                <c:pt idx="35">
                  <c:v>21.556799999999999</c:v>
                </c:pt>
                <c:pt idx="36">
                  <c:v>22.1556</c:v>
                </c:pt>
                <c:pt idx="37">
                  <c:v>22.7544</c:v>
                </c:pt>
                <c:pt idx="38">
                  <c:v>23.353200000000001</c:v>
                </c:pt>
                <c:pt idx="39">
                  <c:v>23.951999999999998</c:v>
                </c:pt>
                <c:pt idx="40">
                  <c:v>24.550799999999999</c:v>
                </c:pt>
                <c:pt idx="41">
                  <c:v>25.1496</c:v>
                </c:pt>
                <c:pt idx="42">
                  <c:v>25.7484</c:v>
                </c:pt>
                <c:pt idx="43">
                  <c:v>26.347200000000001</c:v>
                </c:pt>
                <c:pt idx="44">
                  <c:v>26.946000000000002</c:v>
                </c:pt>
                <c:pt idx="45">
                  <c:v>27.544799999999999</c:v>
                </c:pt>
                <c:pt idx="46">
                  <c:v>28.143599999999999</c:v>
                </c:pt>
                <c:pt idx="47">
                  <c:v>28.7424</c:v>
                </c:pt>
                <c:pt idx="48">
                  <c:v>29.341200000000001</c:v>
                </c:pt>
                <c:pt idx="49">
                  <c:v>29.94</c:v>
                </c:pt>
                <c:pt idx="50">
                  <c:v>30.538799999999998</c:v>
                </c:pt>
                <c:pt idx="51">
                  <c:v>31.137599999999999</c:v>
                </c:pt>
                <c:pt idx="52">
                  <c:v>31.7364</c:v>
                </c:pt>
                <c:pt idx="53">
                  <c:v>32.3352</c:v>
                </c:pt>
                <c:pt idx="54">
                  <c:v>32.933999999999997</c:v>
                </c:pt>
                <c:pt idx="55">
                  <c:v>33.532800000000002</c:v>
                </c:pt>
                <c:pt idx="56">
                  <c:v>34.131599999999999</c:v>
                </c:pt>
                <c:pt idx="57">
                  <c:v>34.730400000000003</c:v>
                </c:pt>
                <c:pt idx="58">
                  <c:v>35.3292</c:v>
                </c:pt>
                <c:pt idx="59">
                  <c:v>35.927999999999997</c:v>
                </c:pt>
                <c:pt idx="60">
                  <c:v>36.526800000000001</c:v>
                </c:pt>
                <c:pt idx="61">
                  <c:v>37.125599999999999</c:v>
                </c:pt>
                <c:pt idx="62">
                  <c:v>37.724400000000003</c:v>
                </c:pt>
                <c:pt idx="63">
                  <c:v>38.3232</c:v>
                </c:pt>
                <c:pt idx="64">
                  <c:v>38.921999999999997</c:v>
                </c:pt>
                <c:pt idx="65">
                  <c:v>39.520800000000001</c:v>
                </c:pt>
                <c:pt idx="66">
                  <c:v>40.119599999999998</c:v>
                </c:pt>
                <c:pt idx="67">
                  <c:v>40.718400000000003</c:v>
                </c:pt>
                <c:pt idx="68">
                  <c:v>41.3172</c:v>
                </c:pt>
                <c:pt idx="69">
                  <c:v>41.915999999999997</c:v>
                </c:pt>
                <c:pt idx="70">
                  <c:v>42.514800000000001</c:v>
                </c:pt>
                <c:pt idx="71">
                  <c:v>43.113599999999998</c:v>
                </c:pt>
                <c:pt idx="72">
                  <c:v>43.712400000000002</c:v>
                </c:pt>
                <c:pt idx="73">
                  <c:v>44.311199999999999</c:v>
                </c:pt>
                <c:pt idx="74">
                  <c:v>44.91</c:v>
                </c:pt>
                <c:pt idx="75">
                  <c:v>45.508800000000001</c:v>
                </c:pt>
                <c:pt idx="76">
                  <c:v>46.107599999999998</c:v>
                </c:pt>
                <c:pt idx="77">
                  <c:v>46.706400000000002</c:v>
                </c:pt>
                <c:pt idx="78">
                  <c:v>47.305199999999999</c:v>
                </c:pt>
                <c:pt idx="79">
                  <c:v>47.903999999999996</c:v>
                </c:pt>
                <c:pt idx="80">
                  <c:v>48.502800000000001</c:v>
                </c:pt>
                <c:pt idx="81">
                  <c:v>49.101599999999998</c:v>
                </c:pt>
                <c:pt idx="82">
                  <c:v>49.700400000000002</c:v>
                </c:pt>
                <c:pt idx="83">
                  <c:v>50.299199999999999</c:v>
                </c:pt>
                <c:pt idx="84">
                  <c:v>50.898000000000003</c:v>
                </c:pt>
                <c:pt idx="85">
                  <c:v>51.4968</c:v>
                </c:pt>
                <c:pt idx="86">
                  <c:v>52.095599999999997</c:v>
                </c:pt>
                <c:pt idx="87">
                  <c:v>52.694400000000002</c:v>
                </c:pt>
                <c:pt idx="88">
                  <c:v>53.293199999999999</c:v>
                </c:pt>
                <c:pt idx="89">
                  <c:v>53.892000000000003</c:v>
                </c:pt>
                <c:pt idx="90">
                  <c:v>54.4908</c:v>
                </c:pt>
                <c:pt idx="91">
                  <c:v>55.089599999999997</c:v>
                </c:pt>
                <c:pt idx="92">
                  <c:v>55.688400000000001</c:v>
                </c:pt>
                <c:pt idx="93">
                  <c:v>56.287199999999999</c:v>
                </c:pt>
                <c:pt idx="94">
                  <c:v>56.886000000000003</c:v>
                </c:pt>
                <c:pt idx="95">
                  <c:v>57.4848</c:v>
                </c:pt>
                <c:pt idx="96">
                  <c:v>58.083599999999997</c:v>
                </c:pt>
                <c:pt idx="97">
                  <c:v>58.682400000000001</c:v>
                </c:pt>
                <c:pt idx="98">
                  <c:v>59.281199999999998</c:v>
                </c:pt>
                <c:pt idx="99">
                  <c:v>59.88</c:v>
                </c:pt>
                <c:pt idx="100">
                  <c:v>60.4788</c:v>
                </c:pt>
                <c:pt idx="101">
                  <c:v>61.077599999999997</c:v>
                </c:pt>
                <c:pt idx="102">
                  <c:v>61.676400000000001</c:v>
                </c:pt>
                <c:pt idx="103">
                  <c:v>62.275199999999998</c:v>
                </c:pt>
                <c:pt idx="104">
                  <c:v>62.874000000000002</c:v>
                </c:pt>
                <c:pt idx="105">
                  <c:v>63.472799999999999</c:v>
                </c:pt>
                <c:pt idx="106">
                  <c:v>64.071600000000004</c:v>
                </c:pt>
                <c:pt idx="107">
                  <c:v>64.670400000000001</c:v>
                </c:pt>
                <c:pt idx="108">
                  <c:v>65.269199999999998</c:v>
                </c:pt>
                <c:pt idx="109">
                  <c:v>65.867999999999995</c:v>
                </c:pt>
                <c:pt idx="110">
                  <c:v>66.466800000000006</c:v>
                </c:pt>
                <c:pt idx="111">
                  <c:v>67.065600000000003</c:v>
                </c:pt>
                <c:pt idx="112">
                  <c:v>67.664400000000001</c:v>
                </c:pt>
                <c:pt idx="113">
                  <c:v>68.263199999999998</c:v>
                </c:pt>
                <c:pt idx="114">
                  <c:v>68.861999999999995</c:v>
                </c:pt>
                <c:pt idx="115">
                  <c:v>69.460800000000006</c:v>
                </c:pt>
                <c:pt idx="116">
                  <c:v>70.059600000000003</c:v>
                </c:pt>
                <c:pt idx="117">
                  <c:v>70.6584</c:v>
                </c:pt>
                <c:pt idx="118">
                  <c:v>71.257199999999997</c:v>
                </c:pt>
                <c:pt idx="119">
                  <c:v>71.855999999999995</c:v>
                </c:pt>
                <c:pt idx="120">
                  <c:v>72.454800000000006</c:v>
                </c:pt>
                <c:pt idx="121">
                  <c:v>73.053600000000003</c:v>
                </c:pt>
                <c:pt idx="122">
                  <c:v>73.6524</c:v>
                </c:pt>
                <c:pt idx="123">
                  <c:v>74.251199999999997</c:v>
                </c:pt>
                <c:pt idx="124">
                  <c:v>74.849999999999994</c:v>
                </c:pt>
                <c:pt idx="125">
                  <c:v>75.448800000000006</c:v>
                </c:pt>
                <c:pt idx="126">
                  <c:v>76.047600000000003</c:v>
                </c:pt>
                <c:pt idx="127">
                  <c:v>76.6464</c:v>
                </c:pt>
                <c:pt idx="128">
                  <c:v>77.245199999999997</c:v>
                </c:pt>
                <c:pt idx="129">
                  <c:v>77.843999999999994</c:v>
                </c:pt>
                <c:pt idx="130">
                  <c:v>78.442800000000005</c:v>
                </c:pt>
                <c:pt idx="131">
                  <c:v>79.041600000000003</c:v>
                </c:pt>
                <c:pt idx="132">
                  <c:v>79.6404</c:v>
                </c:pt>
                <c:pt idx="133">
                  <c:v>80.239199999999997</c:v>
                </c:pt>
                <c:pt idx="134">
                  <c:v>80.837999999999994</c:v>
                </c:pt>
                <c:pt idx="135">
                  <c:v>81.436800000000005</c:v>
                </c:pt>
                <c:pt idx="136">
                  <c:v>82.035600000000002</c:v>
                </c:pt>
                <c:pt idx="137">
                  <c:v>82.634399999999999</c:v>
                </c:pt>
                <c:pt idx="138">
                  <c:v>83.233199999999997</c:v>
                </c:pt>
                <c:pt idx="139">
                  <c:v>83.831999999999994</c:v>
                </c:pt>
                <c:pt idx="140">
                  <c:v>84.430800000000005</c:v>
                </c:pt>
                <c:pt idx="141">
                  <c:v>85.029600000000002</c:v>
                </c:pt>
                <c:pt idx="142">
                  <c:v>85.628399999999999</c:v>
                </c:pt>
                <c:pt idx="143">
                  <c:v>86.227199999999996</c:v>
                </c:pt>
                <c:pt idx="144">
                  <c:v>86.825999999999993</c:v>
                </c:pt>
                <c:pt idx="145">
                  <c:v>87.424800000000005</c:v>
                </c:pt>
                <c:pt idx="146">
                  <c:v>88.023600000000002</c:v>
                </c:pt>
                <c:pt idx="147">
                  <c:v>88.622399999999999</c:v>
                </c:pt>
                <c:pt idx="148">
                  <c:v>89.221199999999996</c:v>
                </c:pt>
                <c:pt idx="149">
                  <c:v>89.82</c:v>
                </c:pt>
                <c:pt idx="150">
                  <c:v>90.418800000000005</c:v>
                </c:pt>
                <c:pt idx="151">
                  <c:v>91.017600000000002</c:v>
                </c:pt>
                <c:pt idx="152">
                  <c:v>91.616399999999999</c:v>
                </c:pt>
                <c:pt idx="153">
                  <c:v>92.215199999999996</c:v>
                </c:pt>
                <c:pt idx="154">
                  <c:v>92.813999999999993</c:v>
                </c:pt>
                <c:pt idx="155">
                  <c:v>93.412800000000004</c:v>
                </c:pt>
                <c:pt idx="156">
                  <c:v>94.011600000000001</c:v>
                </c:pt>
                <c:pt idx="157">
                  <c:v>94.610399999999998</c:v>
                </c:pt>
                <c:pt idx="158">
                  <c:v>95.209199999999996</c:v>
                </c:pt>
                <c:pt idx="159">
                  <c:v>95.807999999999993</c:v>
                </c:pt>
                <c:pt idx="160">
                  <c:v>96.406800000000004</c:v>
                </c:pt>
                <c:pt idx="161">
                  <c:v>97.005600000000001</c:v>
                </c:pt>
                <c:pt idx="162">
                  <c:v>97.604399999999998</c:v>
                </c:pt>
                <c:pt idx="163">
                  <c:v>98.203199999999995</c:v>
                </c:pt>
                <c:pt idx="164">
                  <c:v>98.802000000000007</c:v>
                </c:pt>
                <c:pt idx="165">
                  <c:v>99.400800000000004</c:v>
                </c:pt>
                <c:pt idx="166">
                  <c:v>99.999600000000001</c:v>
                </c:pt>
              </c:numCache>
            </c:numRef>
          </c:xVal>
          <c:yVal>
            <c:numRef>
              <c:f>'c Temporal precision'!$C$28:$C$194</c:f>
              <c:numCache>
                <c:formatCode>General</c:formatCode>
                <c:ptCount val="167"/>
                <c:pt idx="0">
                  <c:v>0.65000000000000568</c:v>
                </c:pt>
                <c:pt idx="1">
                  <c:v>0.65000000000000568</c:v>
                </c:pt>
                <c:pt idx="2">
                  <c:v>1</c:v>
                </c:pt>
                <c:pt idx="3">
                  <c:v>1</c:v>
                </c:pt>
                <c:pt idx="4">
                  <c:v>1</c:v>
                </c:pt>
                <c:pt idx="5">
                  <c:v>1.1499999999999915</c:v>
                </c:pt>
                <c:pt idx="6">
                  <c:v>1.1500000000000057</c:v>
                </c:pt>
                <c:pt idx="7">
                  <c:v>1.1665999999999883</c:v>
                </c:pt>
                <c:pt idx="8">
                  <c:v>1.1666999999999916</c:v>
                </c:pt>
                <c:pt idx="9">
                  <c:v>1.1667000000000201</c:v>
                </c:pt>
                <c:pt idx="10">
                  <c:v>1.3333000000000084</c:v>
                </c:pt>
                <c:pt idx="11">
                  <c:v>1.3333000000000084</c:v>
                </c:pt>
                <c:pt idx="12">
                  <c:v>1.3333999999999833</c:v>
                </c:pt>
                <c:pt idx="13">
                  <c:v>1.5499999999999829</c:v>
                </c:pt>
                <c:pt idx="14">
                  <c:v>1.5500000000000114</c:v>
                </c:pt>
                <c:pt idx="15">
                  <c:v>1.5500000000000114</c:v>
                </c:pt>
                <c:pt idx="16">
                  <c:v>1.5500000000000114</c:v>
                </c:pt>
                <c:pt idx="17">
                  <c:v>1.5999999999999659</c:v>
                </c:pt>
                <c:pt idx="18">
                  <c:v>1.7319999999999998</c:v>
                </c:pt>
                <c:pt idx="19">
                  <c:v>1.75</c:v>
                </c:pt>
                <c:pt idx="20">
                  <c:v>1.75</c:v>
                </c:pt>
                <c:pt idx="21">
                  <c:v>1.7665999999999826</c:v>
                </c:pt>
                <c:pt idx="22">
                  <c:v>1.7667000000000144</c:v>
                </c:pt>
                <c:pt idx="23">
                  <c:v>1.7667000000000144</c:v>
                </c:pt>
                <c:pt idx="24">
                  <c:v>1.794</c:v>
                </c:pt>
                <c:pt idx="25">
                  <c:v>1.7946</c:v>
                </c:pt>
                <c:pt idx="26">
                  <c:v>1.8332999999999799</c:v>
                </c:pt>
                <c:pt idx="27">
                  <c:v>1.8333000000000084</c:v>
                </c:pt>
                <c:pt idx="28">
                  <c:v>1.8334000000000117</c:v>
                </c:pt>
                <c:pt idx="29">
                  <c:v>1.8999999999999773</c:v>
                </c:pt>
                <c:pt idx="30">
                  <c:v>1.9000000000000057</c:v>
                </c:pt>
                <c:pt idx="31">
                  <c:v>1.9140000000000006</c:v>
                </c:pt>
                <c:pt idx="32">
                  <c:v>1.9499999999999886</c:v>
                </c:pt>
                <c:pt idx="33">
                  <c:v>1.9500000000000171</c:v>
                </c:pt>
                <c:pt idx="34">
                  <c:v>2</c:v>
                </c:pt>
                <c:pt idx="35">
                  <c:v>2</c:v>
                </c:pt>
                <c:pt idx="36">
                  <c:v>2</c:v>
                </c:pt>
                <c:pt idx="37">
                  <c:v>2</c:v>
                </c:pt>
                <c:pt idx="38">
                  <c:v>2</c:v>
                </c:pt>
                <c:pt idx="39">
                  <c:v>2.033299999999997</c:v>
                </c:pt>
                <c:pt idx="40">
                  <c:v>2.033299999999997</c:v>
                </c:pt>
                <c:pt idx="41">
                  <c:v>2.0334000000000003</c:v>
                </c:pt>
                <c:pt idx="42">
                  <c:v>2.0999999999999659</c:v>
                </c:pt>
                <c:pt idx="43">
                  <c:v>2.0999999999999659</c:v>
                </c:pt>
                <c:pt idx="44">
                  <c:v>2.0999999999999659</c:v>
                </c:pt>
                <c:pt idx="45">
                  <c:v>2.0999999999999943</c:v>
                </c:pt>
                <c:pt idx="46">
                  <c:v>2.1000000000000085</c:v>
                </c:pt>
                <c:pt idx="47">
                  <c:v>2.1000000000000227</c:v>
                </c:pt>
                <c:pt idx="48">
                  <c:v>2.1000000000000227</c:v>
                </c:pt>
                <c:pt idx="49">
                  <c:v>2.1000000000000227</c:v>
                </c:pt>
                <c:pt idx="50">
                  <c:v>2.1499999999999773</c:v>
                </c:pt>
                <c:pt idx="51">
                  <c:v>2.1500000000000341</c:v>
                </c:pt>
                <c:pt idx="52">
                  <c:v>2.1999999999999886</c:v>
                </c:pt>
                <c:pt idx="53">
                  <c:v>2.1999999999999886</c:v>
                </c:pt>
                <c:pt idx="54">
                  <c:v>2.2000000000000028</c:v>
                </c:pt>
                <c:pt idx="55">
                  <c:v>2.2000000000000028</c:v>
                </c:pt>
                <c:pt idx="56">
                  <c:v>2.3499999999999943</c:v>
                </c:pt>
                <c:pt idx="57">
                  <c:v>2.3499999999999943</c:v>
                </c:pt>
                <c:pt idx="58">
                  <c:v>2.3999999999999773</c:v>
                </c:pt>
                <c:pt idx="59">
                  <c:v>2.4000000000000341</c:v>
                </c:pt>
                <c:pt idx="60">
                  <c:v>2.4499999999999886</c:v>
                </c:pt>
                <c:pt idx="61">
                  <c:v>2.4499999999999886</c:v>
                </c:pt>
                <c:pt idx="62">
                  <c:v>2.5</c:v>
                </c:pt>
                <c:pt idx="63">
                  <c:v>2.5</c:v>
                </c:pt>
                <c:pt idx="64">
                  <c:v>2.5499999999999972</c:v>
                </c:pt>
                <c:pt idx="65">
                  <c:v>2.5499999999999972</c:v>
                </c:pt>
                <c:pt idx="66">
                  <c:v>2.5999999999999659</c:v>
                </c:pt>
                <c:pt idx="67">
                  <c:v>2.6000000000000014</c:v>
                </c:pt>
                <c:pt idx="68">
                  <c:v>2.6000000000000227</c:v>
                </c:pt>
                <c:pt idx="69">
                  <c:v>2.6000000000000227</c:v>
                </c:pt>
                <c:pt idx="70">
                  <c:v>2.6000000000000227</c:v>
                </c:pt>
                <c:pt idx="71">
                  <c:v>2.6499999999999986</c:v>
                </c:pt>
                <c:pt idx="72">
                  <c:v>2.6499999999999986</c:v>
                </c:pt>
                <c:pt idx="73">
                  <c:v>2.6500000000000057</c:v>
                </c:pt>
                <c:pt idx="74">
                  <c:v>2.6500000000000057</c:v>
                </c:pt>
                <c:pt idx="75">
                  <c:v>2.6500000000000057</c:v>
                </c:pt>
                <c:pt idx="76">
                  <c:v>2.6500000000000057</c:v>
                </c:pt>
                <c:pt idx="77">
                  <c:v>2.6666000000000167</c:v>
                </c:pt>
                <c:pt idx="78">
                  <c:v>2.6666999999999916</c:v>
                </c:pt>
                <c:pt idx="79">
                  <c:v>2.6666999999999916</c:v>
                </c:pt>
                <c:pt idx="80">
                  <c:v>2.6999999999999886</c:v>
                </c:pt>
                <c:pt idx="81">
                  <c:v>2.75</c:v>
                </c:pt>
                <c:pt idx="82">
                  <c:v>2.75</c:v>
                </c:pt>
                <c:pt idx="83">
                  <c:v>2.75</c:v>
                </c:pt>
                <c:pt idx="84">
                  <c:v>2.75</c:v>
                </c:pt>
                <c:pt idx="85">
                  <c:v>2.8000000000000114</c:v>
                </c:pt>
                <c:pt idx="86">
                  <c:v>2.8499999999999659</c:v>
                </c:pt>
                <c:pt idx="87">
                  <c:v>2.8500000000000227</c:v>
                </c:pt>
                <c:pt idx="88">
                  <c:v>3</c:v>
                </c:pt>
                <c:pt idx="89">
                  <c:v>3</c:v>
                </c:pt>
                <c:pt idx="90">
                  <c:v>3</c:v>
                </c:pt>
                <c:pt idx="91">
                  <c:v>3.1999999999999886</c:v>
                </c:pt>
                <c:pt idx="92">
                  <c:v>3.1999999999999886</c:v>
                </c:pt>
                <c:pt idx="93">
                  <c:v>3.1999999999999957</c:v>
                </c:pt>
                <c:pt idx="94">
                  <c:v>3.2000000000000171</c:v>
                </c:pt>
                <c:pt idx="95">
                  <c:v>3.2000000000000455</c:v>
                </c:pt>
                <c:pt idx="96">
                  <c:v>3.25</c:v>
                </c:pt>
                <c:pt idx="97">
                  <c:v>3.25</c:v>
                </c:pt>
                <c:pt idx="98">
                  <c:v>3.2999999999999829</c:v>
                </c:pt>
                <c:pt idx="99">
                  <c:v>3.3000000000000043</c:v>
                </c:pt>
                <c:pt idx="100">
                  <c:v>3.3000000000000114</c:v>
                </c:pt>
                <c:pt idx="101">
                  <c:v>3.3000000000000114</c:v>
                </c:pt>
                <c:pt idx="102">
                  <c:v>3.3999999999999773</c:v>
                </c:pt>
                <c:pt idx="103">
                  <c:v>3.4000000000000341</c:v>
                </c:pt>
                <c:pt idx="104">
                  <c:v>3.4499999999999886</c:v>
                </c:pt>
                <c:pt idx="105">
                  <c:v>3.4500000000000171</c:v>
                </c:pt>
                <c:pt idx="106">
                  <c:v>3.5999999999999659</c:v>
                </c:pt>
                <c:pt idx="107">
                  <c:v>3.6000000000000227</c:v>
                </c:pt>
                <c:pt idx="108">
                  <c:v>3.6000000000000227</c:v>
                </c:pt>
                <c:pt idx="109">
                  <c:v>3.6999999999999886</c:v>
                </c:pt>
                <c:pt idx="110">
                  <c:v>3.7000000000000171</c:v>
                </c:pt>
                <c:pt idx="111">
                  <c:v>3.8999999999999773</c:v>
                </c:pt>
                <c:pt idx="112">
                  <c:v>3.9000000000000341</c:v>
                </c:pt>
                <c:pt idx="113">
                  <c:v>3.9665999999999713</c:v>
                </c:pt>
                <c:pt idx="114">
                  <c:v>3.966700000000003</c:v>
                </c:pt>
                <c:pt idx="115">
                  <c:v>3.966700000000003</c:v>
                </c:pt>
                <c:pt idx="116">
                  <c:v>4</c:v>
                </c:pt>
                <c:pt idx="117">
                  <c:v>4</c:v>
                </c:pt>
                <c:pt idx="118">
                  <c:v>4</c:v>
                </c:pt>
                <c:pt idx="119">
                  <c:v>4</c:v>
                </c:pt>
                <c:pt idx="120">
                  <c:v>4</c:v>
                </c:pt>
                <c:pt idx="121">
                  <c:v>4.1333000000000055</c:v>
                </c:pt>
                <c:pt idx="122">
                  <c:v>4.1333000000000055</c:v>
                </c:pt>
                <c:pt idx="123">
                  <c:v>4.1333999999999946</c:v>
                </c:pt>
                <c:pt idx="124">
                  <c:v>4.1499999999999773</c:v>
                </c:pt>
                <c:pt idx="125">
                  <c:v>4.1499999999999773</c:v>
                </c:pt>
                <c:pt idx="126">
                  <c:v>4.2999999999999829</c:v>
                </c:pt>
                <c:pt idx="127">
                  <c:v>4.3000000000000114</c:v>
                </c:pt>
                <c:pt idx="128">
                  <c:v>4.3000000000000114</c:v>
                </c:pt>
                <c:pt idx="129">
                  <c:v>4.3620000000000001</c:v>
                </c:pt>
                <c:pt idx="130">
                  <c:v>4.3620000000000001</c:v>
                </c:pt>
                <c:pt idx="131">
                  <c:v>4.4599999999999991</c:v>
                </c:pt>
                <c:pt idx="132">
                  <c:v>4.5</c:v>
                </c:pt>
                <c:pt idx="133">
                  <c:v>4.5</c:v>
                </c:pt>
                <c:pt idx="134">
                  <c:v>4.5999999999999659</c:v>
                </c:pt>
                <c:pt idx="135">
                  <c:v>4.5999999999999659</c:v>
                </c:pt>
                <c:pt idx="136">
                  <c:v>4.6000000000000227</c:v>
                </c:pt>
                <c:pt idx="137">
                  <c:v>4.6999999999999886</c:v>
                </c:pt>
                <c:pt idx="138">
                  <c:v>4.75</c:v>
                </c:pt>
                <c:pt idx="139">
                  <c:v>4.75</c:v>
                </c:pt>
                <c:pt idx="140">
                  <c:v>4.8499999999999659</c:v>
                </c:pt>
                <c:pt idx="141">
                  <c:v>4.8500000000000227</c:v>
                </c:pt>
                <c:pt idx="142">
                  <c:v>4.8999999999999773</c:v>
                </c:pt>
                <c:pt idx="143">
                  <c:v>5.0999999999999659</c:v>
                </c:pt>
                <c:pt idx="144">
                  <c:v>5.1000000000000227</c:v>
                </c:pt>
                <c:pt idx="145">
                  <c:v>5.1000000000000227</c:v>
                </c:pt>
                <c:pt idx="146">
                  <c:v>5.1000000000000227</c:v>
                </c:pt>
                <c:pt idx="147">
                  <c:v>5.1000000000000227</c:v>
                </c:pt>
                <c:pt idx="148">
                  <c:v>5.1000000000000227</c:v>
                </c:pt>
                <c:pt idx="149">
                  <c:v>5.1000000000000227</c:v>
                </c:pt>
                <c:pt idx="150">
                  <c:v>5.3699999999999974</c:v>
                </c:pt>
                <c:pt idx="151">
                  <c:v>5.5</c:v>
                </c:pt>
                <c:pt idx="152">
                  <c:v>5.75</c:v>
                </c:pt>
                <c:pt idx="153">
                  <c:v>5.75</c:v>
                </c:pt>
                <c:pt idx="154">
                  <c:v>6.4500000000000028</c:v>
                </c:pt>
                <c:pt idx="155">
                  <c:v>6.4500000000000028</c:v>
                </c:pt>
                <c:pt idx="156">
                  <c:v>6.5</c:v>
                </c:pt>
                <c:pt idx="157">
                  <c:v>6.5</c:v>
                </c:pt>
                <c:pt idx="158">
                  <c:v>6.5999999999999659</c:v>
                </c:pt>
                <c:pt idx="159">
                  <c:v>6.9499999999999886</c:v>
                </c:pt>
                <c:pt idx="160">
                  <c:v>6.9499999999999886</c:v>
                </c:pt>
                <c:pt idx="161">
                  <c:v>7.1999999999999957</c:v>
                </c:pt>
                <c:pt idx="162">
                  <c:v>7.8000000000000114</c:v>
                </c:pt>
                <c:pt idx="163">
                  <c:v>8.2000000000000028</c:v>
                </c:pt>
                <c:pt idx="164">
                  <c:v>9.4499999999999886</c:v>
                </c:pt>
                <c:pt idx="165">
                  <c:v>9.4500000000000455</c:v>
                </c:pt>
                <c:pt idx="166">
                  <c:v>22.666699999999992</c:v>
                </c:pt>
              </c:numCache>
            </c:numRef>
          </c:yVal>
          <c:smooth val="0"/>
          <c:extLst>
            <c:ext xmlns:c16="http://schemas.microsoft.com/office/drawing/2014/chart" uri="{C3380CC4-5D6E-409C-BE32-E72D297353CC}">
              <c16:uniqueId val="{00000000-BD43-4B4D-BE88-9C1DE9C847E0}"/>
            </c:ext>
          </c:extLst>
        </c:ser>
        <c:ser>
          <c:idx val="1"/>
          <c:order val="1"/>
          <c:tx>
            <c:v>Kfs-poor ejecta blanket</c:v>
          </c:tx>
          <c:spPr>
            <a:ln w="19050" cap="rnd">
              <a:noFill/>
              <a:round/>
            </a:ln>
            <a:effectLst/>
          </c:spPr>
          <c:marker>
            <c:symbol val="circle"/>
            <c:size val="12"/>
            <c:spPr>
              <a:noFill/>
              <a:ln w="9525">
                <a:solidFill>
                  <a:schemeClr val="tx1"/>
                </a:solidFill>
              </a:ln>
              <a:effectLst/>
            </c:spPr>
          </c:marker>
          <c:dLbls>
            <c:dLbl>
              <c:idx val="0"/>
              <c:tx>
                <c:rich>
                  <a:bodyPr/>
                  <a:lstStyle/>
                  <a:p>
                    <a:fld id="{7C92FEDC-ABFA-1F4A-BDE2-AF9D007DD0E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D43-4B4D-BE88-9C1DE9C847E0}"/>
                </c:ext>
              </c:extLst>
            </c:dLbl>
            <c:dLbl>
              <c:idx val="1"/>
              <c:tx>
                <c:rich>
                  <a:bodyPr/>
                  <a:lstStyle/>
                  <a:p>
                    <a:fld id="{EDCEBF0F-2539-5644-AE9F-0A94AF6A942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D43-4B4D-BE88-9C1DE9C847E0}"/>
                </c:ext>
              </c:extLst>
            </c:dLbl>
            <c:dLbl>
              <c:idx val="2"/>
              <c:tx>
                <c:rich>
                  <a:bodyPr/>
                  <a:lstStyle/>
                  <a:p>
                    <a:fld id="{8BDE5642-424B-C54A-8DB7-A98A21F5723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D43-4B4D-BE88-9C1DE9C847E0}"/>
                </c:ext>
              </c:extLst>
            </c:dLbl>
            <c:dLbl>
              <c:idx val="3"/>
              <c:tx>
                <c:rich>
                  <a:bodyPr/>
                  <a:lstStyle/>
                  <a:p>
                    <a:fld id="{8B962B05-1518-4644-B7B4-EDBF1EC792F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D43-4B4D-BE88-9C1DE9C847E0}"/>
                </c:ext>
              </c:extLst>
            </c:dLbl>
            <c:dLbl>
              <c:idx val="4"/>
              <c:tx>
                <c:rich>
                  <a:bodyPr/>
                  <a:lstStyle/>
                  <a:p>
                    <a:fld id="{528C2784-4F86-6F4C-B8AD-5A6749FECFD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D43-4B4D-BE88-9C1DE9C847E0}"/>
                </c:ext>
              </c:extLst>
            </c:dLbl>
            <c:dLbl>
              <c:idx val="5"/>
              <c:tx>
                <c:rich>
                  <a:bodyPr/>
                  <a:lstStyle/>
                  <a:p>
                    <a:fld id="{63677F6F-DAC1-9C48-BD99-7150C4D078E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D43-4B4D-BE88-9C1DE9C847E0}"/>
                </c:ext>
              </c:extLst>
            </c:dLbl>
            <c:dLbl>
              <c:idx val="6"/>
              <c:tx>
                <c:rich>
                  <a:bodyPr/>
                  <a:lstStyle/>
                  <a:p>
                    <a:fld id="{AB8A983C-8EF4-5047-9A08-7A9737EDC0F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D43-4B4D-BE88-9C1DE9C847E0}"/>
                </c:ext>
              </c:extLst>
            </c:dLbl>
            <c:dLbl>
              <c:idx val="7"/>
              <c:tx>
                <c:rich>
                  <a:bodyPr/>
                  <a:lstStyle/>
                  <a:p>
                    <a:fld id="{45EF5DFB-174E-6F48-886B-2675C893891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D43-4B4D-BE88-9C1DE9C847E0}"/>
                </c:ext>
              </c:extLst>
            </c:dLbl>
            <c:dLbl>
              <c:idx val="8"/>
              <c:tx>
                <c:rich>
                  <a:bodyPr/>
                  <a:lstStyle/>
                  <a:p>
                    <a:fld id="{502F90C8-B729-FF4B-B0F0-CE743E130D7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D43-4B4D-BE88-9C1DE9C847E0}"/>
                </c:ext>
              </c:extLst>
            </c:dLbl>
            <c:dLbl>
              <c:idx val="9"/>
              <c:tx>
                <c:rich>
                  <a:bodyPr/>
                  <a:lstStyle/>
                  <a:p>
                    <a:fld id="{C65E0C14-2E00-C447-AC39-40CBD23DBCB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BD43-4B4D-BE88-9C1DE9C847E0}"/>
                </c:ext>
              </c:extLst>
            </c:dLbl>
            <c:dLbl>
              <c:idx val="10"/>
              <c:tx>
                <c:rich>
                  <a:bodyPr/>
                  <a:lstStyle/>
                  <a:p>
                    <a:fld id="{78C8EAA4-B170-9041-9242-6DA55337456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BD43-4B4D-BE88-9C1DE9C847E0}"/>
                </c:ext>
              </c:extLst>
            </c:dLbl>
            <c:dLbl>
              <c:idx val="11"/>
              <c:tx>
                <c:rich>
                  <a:bodyPr/>
                  <a:lstStyle/>
                  <a:p>
                    <a:fld id="{FA38FC5B-80F1-7546-BBD6-8032AEA907B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BD43-4B4D-BE88-9C1DE9C847E0}"/>
                </c:ext>
              </c:extLst>
            </c:dLbl>
            <c:dLbl>
              <c:idx val="12"/>
              <c:tx>
                <c:rich>
                  <a:bodyPr/>
                  <a:lstStyle/>
                  <a:p>
                    <a:fld id="{04DA7B9B-6AF4-7844-B782-5221C88CAA3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D43-4B4D-BE88-9C1DE9C847E0}"/>
                </c:ext>
              </c:extLst>
            </c:dLbl>
            <c:dLbl>
              <c:idx val="13"/>
              <c:tx>
                <c:rich>
                  <a:bodyPr/>
                  <a:lstStyle/>
                  <a:p>
                    <a:fld id="{9777C186-ADB1-C144-9B51-ADB27C548EC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BD43-4B4D-BE88-9C1DE9C847E0}"/>
                </c:ext>
              </c:extLst>
            </c:dLbl>
            <c:dLbl>
              <c:idx val="14"/>
              <c:tx>
                <c:rich>
                  <a:bodyPr/>
                  <a:lstStyle/>
                  <a:p>
                    <a:fld id="{64A8FC6C-EC60-FC42-BB29-607AD161545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BD43-4B4D-BE88-9C1DE9C847E0}"/>
                </c:ext>
              </c:extLst>
            </c:dLbl>
            <c:dLbl>
              <c:idx val="15"/>
              <c:tx>
                <c:rich>
                  <a:bodyPr/>
                  <a:lstStyle/>
                  <a:p>
                    <a:fld id="{D302560C-9C3A-4B4F-B26F-F88140F9011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BD43-4B4D-BE88-9C1DE9C847E0}"/>
                </c:ext>
              </c:extLst>
            </c:dLbl>
            <c:dLbl>
              <c:idx val="16"/>
              <c:tx>
                <c:rich>
                  <a:bodyPr/>
                  <a:lstStyle/>
                  <a:p>
                    <a:fld id="{18C18BA3-BE83-1B47-AFE3-C8CEC9BCECA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BD43-4B4D-BE88-9C1DE9C847E0}"/>
                </c:ext>
              </c:extLst>
            </c:dLbl>
            <c:dLbl>
              <c:idx val="17"/>
              <c:tx>
                <c:rich>
                  <a:bodyPr/>
                  <a:lstStyle/>
                  <a:p>
                    <a:fld id="{023D58E1-FB87-FA4B-8AED-E0E4646C0F0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1C5-4FE9-A0C1-1428ACFD55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'c Temporal precision'!$D$28:$D$45</c:f>
              <c:numCache>
                <c:formatCode>0</c:formatCode>
                <c:ptCount val="18"/>
                <c:pt idx="0">
                  <c:v>34.375</c:v>
                </c:pt>
                <c:pt idx="1">
                  <c:v>9.375</c:v>
                </c:pt>
                <c:pt idx="2">
                  <c:v>71.875</c:v>
                </c:pt>
                <c:pt idx="3">
                  <c:v>68.75</c:v>
                </c:pt>
                <c:pt idx="4">
                  <c:v>78.125</c:v>
                </c:pt>
                <c:pt idx="5">
                  <c:v>56.25</c:v>
                </c:pt>
                <c:pt idx="6">
                  <c:v>75</c:v>
                </c:pt>
                <c:pt idx="7">
                  <c:v>31.25</c:v>
                </c:pt>
                <c:pt idx="8">
                  <c:v>18.75</c:v>
                </c:pt>
                <c:pt idx="9">
                  <c:v>81.25</c:v>
                </c:pt>
                <c:pt idx="10">
                  <c:v>100</c:v>
                </c:pt>
                <c:pt idx="11">
                  <c:v>59.375</c:v>
                </c:pt>
                <c:pt idx="12">
                  <c:v>43.75</c:v>
                </c:pt>
                <c:pt idx="13">
                  <c:v>46.875</c:v>
                </c:pt>
                <c:pt idx="14">
                  <c:v>90.625</c:v>
                </c:pt>
                <c:pt idx="15">
                  <c:v>37.5</c:v>
                </c:pt>
                <c:pt idx="16">
                  <c:v>96.875</c:v>
                </c:pt>
                <c:pt idx="17">
                  <c:v>62.5</c:v>
                </c:pt>
              </c:numCache>
            </c:numRef>
          </c:xVal>
          <c:yVal>
            <c:numRef>
              <c:f>'c Temporal precision'!$F$28:$F$45</c:f>
              <c:numCache>
                <c:formatCode>General</c:formatCode>
                <c:ptCount val="18"/>
                <c:pt idx="0">
                  <c:v>1</c:v>
                </c:pt>
                <c:pt idx="1">
                  <c:v>0.1</c:v>
                </c:pt>
                <c:pt idx="2">
                  <c:v>4</c:v>
                </c:pt>
                <c:pt idx="3">
                  <c:v>3.2</c:v>
                </c:pt>
                <c:pt idx="4">
                  <c:v>4.4000000000000004</c:v>
                </c:pt>
                <c:pt idx="5">
                  <c:v>2</c:v>
                </c:pt>
                <c:pt idx="6">
                  <c:v>4</c:v>
                </c:pt>
                <c:pt idx="7">
                  <c:v>0.8</c:v>
                </c:pt>
                <c:pt idx="8">
                  <c:v>0.2</c:v>
                </c:pt>
                <c:pt idx="9">
                  <c:v>5.2</c:v>
                </c:pt>
                <c:pt idx="10">
                  <c:v>16</c:v>
                </c:pt>
                <c:pt idx="11">
                  <c:v>2</c:v>
                </c:pt>
                <c:pt idx="12">
                  <c:v>1.56</c:v>
                </c:pt>
                <c:pt idx="13">
                  <c:v>1.6</c:v>
                </c:pt>
                <c:pt idx="14">
                  <c:v>10</c:v>
                </c:pt>
                <c:pt idx="15">
                  <c:v>1.02</c:v>
                </c:pt>
                <c:pt idx="16">
                  <c:v>14</c:v>
                </c:pt>
                <c:pt idx="17">
                  <c:v>2.6</c:v>
                </c:pt>
              </c:numCache>
            </c:numRef>
          </c:yVal>
          <c:smooth val="0"/>
          <c:extLst>
            <c:ext xmlns:c15="http://schemas.microsoft.com/office/drawing/2012/chart" uri="{02D57815-91ED-43cb-92C2-25804820EDAC}">
              <c15:datalabelsRange>
                <c15:f>'c Temporal precision'!$I$28:$I$45</c15:f>
                <c15:dlblRangeCache>
                  <c:ptCount val="18"/>
                  <c:pt idx="0">
                    <c:v>1</c:v>
                  </c:pt>
                  <c:pt idx="1">
                    <c:v>1</c:v>
                  </c:pt>
                  <c:pt idx="2">
                    <c:v>2</c:v>
                  </c:pt>
                  <c:pt idx="3">
                    <c:v>1</c:v>
                  </c:pt>
                  <c:pt idx="4">
                    <c:v>2</c:v>
                  </c:pt>
                  <c:pt idx="5">
                    <c:v>2</c:v>
                  </c:pt>
                  <c:pt idx="6">
                    <c:v>2</c:v>
                  </c:pt>
                  <c:pt idx="7">
                    <c:v>1</c:v>
                  </c:pt>
                  <c:pt idx="8">
                    <c:v>1</c:v>
                  </c:pt>
                  <c:pt idx="9">
                    <c:v>3</c:v>
                  </c:pt>
                  <c:pt idx="10">
                    <c:v>5</c:v>
                  </c:pt>
                  <c:pt idx="11">
                    <c:v>2</c:v>
                  </c:pt>
                  <c:pt idx="12">
                    <c:v>2</c:v>
                  </c:pt>
                  <c:pt idx="13">
                    <c:v>2</c:v>
                  </c:pt>
                  <c:pt idx="14">
                    <c:v>5</c:v>
                  </c:pt>
                  <c:pt idx="15">
                    <c:v>1</c:v>
                  </c:pt>
                  <c:pt idx="16">
                    <c:v>10</c:v>
                  </c:pt>
                  <c:pt idx="17">
                    <c:v>2</c:v>
                  </c:pt>
                </c15:dlblRangeCache>
              </c15:datalabelsRange>
            </c:ext>
            <c:ext xmlns:c16="http://schemas.microsoft.com/office/drawing/2014/chart" uri="{C3380CC4-5D6E-409C-BE32-E72D297353CC}">
              <c16:uniqueId val="{00000006-BD43-4B4D-BE88-9C1DE9C847E0}"/>
            </c:ext>
          </c:extLst>
        </c:ser>
        <c:ser>
          <c:idx val="2"/>
          <c:order val="2"/>
          <c:tx>
            <c:v>Kfs-rich ejecta blanket</c:v>
          </c:tx>
          <c:spPr>
            <a:ln w="19050" cap="rnd">
              <a:noFill/>
              <a:round/>
            </a:ln>
            <a:effectLst/>
          </c:spPr>
          <c:marker>
            <c:symbol val="circle"/>
            <c:size val="12"/>
            <c:spPr>
              <a:solidFill>
                <a:srgbClr val="FF99FF"/>
              </a:solidFill>
              <a:ln w="9525">
                <a:solidFill>
                  <a:schemeClr val="tx1"/>
                </a:solidFill>
              </a:ln>
              <a:effectLst/>
            </c:spPr>
          </c:marker>
          <c:dLbls>
            <c:dLbl>
              <c:idx val="0"/>
              <c:tx>
                <c:rich>
                  <a:bodyPr/>
                  <a:lstStyle/>
                  <a:p>
                    <a:fld id="{A5EC5D03-147F-F04C-A690-21A325C906E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BD43-4B4D-BE88-9C1DE9C847E0}"/>
                </c:ext>
              </c:extLst>
            </c:dLbl>
            <c:dLbl>
              <c:idx val="1"/>
              <c:tx>
                <c:rich>
                  <a:bodyPr/>
                  <a:lstStyle/>
                  <a:p>
                    <a:fld id="{FF2D5959-D37F-BA43-BEEA-490A1A1A151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BD43-4B4D-BE88-9C1DE9C847E0}"/>
                </c:ext>
              </c:extLst>
            </c:dLbl>
            <c:dLbl>
              <c:idx val="2"/>
              <c:tx>
                <c:rich>
                  <a:bodyPr/>
                  <a:lstStyle/>
                  <a:p>
                    <a:fld id="{E02BAA3F-9172-A441-9479-A2DC7E1B319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BD43-4B4D-BE88-9C1DE9C847E0}"/>
                </c:ext>
              </c:extLst>
            </c:dLbl>
            <c:dLbl>
              <c:idx val="3"/>
              <c:tx>
                <c:rich>
                  <a:bodyPr/>
                  <a:lstStyle/>
                  <a:p>
                    <a:fld id="{A1769E27-948D-3B47-92EE-9683634B29F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BD43-4B4D-BE88-9C1DE9C847E0}"/>
                </c:ext>
              </c:extLst>
            </c:dLbl>
            <c:dLbl>
              <c:idx val="4"/>
              <c:tx>
                <c:rich>
                  <a:bodyPr/>
                  <a:lstStyle/>
                  <a:p>
                    <a:fld id="{1DF62AFB-4838-9446-A5FC-F500C282224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BD43-4B4D-BE88-9C1DE9C847E0}"/>
                </c:ext>
              </c:extLst>
            </c:dLbl>
            <c:dLbl>
              <c:idx val="5"/>
              <c:tx>
                <c:rich>
                  <a:bodyPr/>
                  <a:lstStyle/>
                  <a:p>
                    <a:fld id="{93A6BCE8-9427-6643-8B18-18563418982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BD43-4B4D-BE88-9C1DE9C847E0}"/>
                </c:ext>
              </c:extLst>
            </c:dLbl>
            <c:dLbl>
              <c:idx val="6"/>
              <c:tx>
                <c:rich>
                  <a:bodyPr/>
                  <a:lstStyle/>
                  <a:p>
                    <a:fld id="{F6B7B8E3-71F7-4843-BB94-79338A37150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BD43-4B4D-BE88-9C1DE9C847E0}"/>
                </c:ext>
              </c:extLst>
            </c:dLbl>
            <c:dLbl>
              <c:idx val="7"/>
              <c:tx>
                <c:rich>
                  <a:bodyPr/>
                  <a:lstStyle/>
                  <a:p>
                    <a:fld id="{978FCACA-C249-9B45-B658-9C636EB4DE5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BD43-4B4D-BE88-9C1DE9C847E0}"/>
                </c:ext>
              </c:extLst>
            </c:dLbl>
            <c:dLbl>
              <c:idx val="8"/>
              <c:tx>
                <c:rich>
                  <a:bodyPr/>
                  <a:lstStyle/>
                  <a:p>
                    <a:fld id="{397522C3-0BFD-E442-92A0-A835193C031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BD43-4B4D-BE88-9C1DE9C847E0}"/>
                </c:ext>
              </c:extLst>
            </c:dLbl>
            <c:dLbl>
              <c:idx val="9"/>
              <c:tx>
                <c:rich>
                  <a:bodyPr/>
                  <a:lstStyle/>
                  <a:p>
                    <a:fld id="{A438519E-7E90-1C4B-B002-D6D079BA16A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BD43-4B4D-BE88-9C1DE9C847E0}"/>
                </c:ext>
              </c:extLst>
            </c:dLbl>
            <c:dLbl>
              <c:idx val="10"/>
              <c:tx>
                <c:rich>
                  <a:bodyPr/>
                  <a:lstStyle/>
                  <a:p>
                    <a:fld id="{7DB1285A-B6C6-4F42-8CA5-1A0C87738B5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BD43-4B4D-BE88-9C1DE9C847E0}"/>
                </c:ext>
              </c:extLst>
            </c:dLbl>
            <c:dLbl>
              <c:idx val="11"/>
              <c:tx>
                <c:rich>
                  <a:bodyPr/>
                  <a:lstStyle/>
                  <a:p>
                    <a:fld id="{3DB60DB5-C0B6-2B46-B8C4-51D8F54C6F3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BD43-4B4D-BE88-9C1DE9C847E0}"/>
                </c:ext>
              </c:extLst>
            </c:dLbl>
            <c:dLbl>
              <c:idx val="12"/>
              <c:tx>
                <c:rich>
                  <a:bodyPr/>
                  <a:lstStyle/>
                  <a:p>
                    <a:fld id="{EBAA15D8-173F-DA43-81CE-3F881403370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BD43-4B4D-BE88-9C1DE9C847E0}"/>
                </c:ext>
              </c:extLst>
            </c:dLbl>
            <c:dLbl>
              <c:idx val="13"/>
              <c:tx>
                <c:rich>
                  <a:bodyPr/>
                  <a:lstStyle/>
                  <a:p>
                    <a:fld id="{F461A082-4552-F34F-B4B9-C6BFD4C22E7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BD43-4B4D-BE88-9C1DE9C847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'c Temporal precision'!$D$46:$D$59</c:f>
              <c:numCache>
                <c:formatCode>0</c:formatCode>
                <c:ptCount val="14"/>
                <c:pt idx="0">
                  <c:v>15.625</c:v>
                </c:pt>
                <c:pt idx="1">
                  <c:v>3.125</c:v>
                </c:pt>
                <c:pt idx="2">
                  <c:v>12.5</c:v>
                </c:pt>
                <c:pt idx="3">
                  <c:v>65.625</c:v>
                </c:pt>
                <c:pt idx="4">
                  <c:v>40.625</c:v>
                </c:pt>
                <c:pt idx="5">
                  <c:v>25</c:v>
                </c:pt>
                <c:pt idx="6">
                  <c:v>28.125</c:v>
                </c:pt>
                <c:pt idx="7">
                  <c:v>50</c:v>
                </c:pt>
                <c:pt idx="8">
                  <c:v>93.75</c:v>
                </c:pt>
                <c:pt idx="9">
                  <c:v>84.375</c:v>
                </c:pt>
                <c:pt idx="10">
                  <c:v>21.875</c:v>
                </c:pt>
                <c:pt idx="11">
                  <c:v>53.125</c:v>
                </c:pt>
                <c:pt idx="12">
                  <c:v>6.25</c:v>
                </c:pt>
                <c:pt idx="13">
                  <c:v>87.5</c:v>
                </c:pt>
              </c:numCache>
            </c:numRef>
          </c:xVal>
          <c:yVal>
            <c:numRef>
              <c:f>'c Temporal precision'!$F$46:$F$59</c:f>
              <c:numCache>
                <c:formatCode>General</c:formatCode>
                <c:ptCount val="14"/>
                <c:pt idx="0">
                  <c:v>0.16</c:v>
                </c:pt>
                <c:pt idx="1">
                  <c:v>7.5999999999999998E-2</c:v>
                </c:pt>
                <c:pt idx="2">
                  <c:v>0.1</c:v>
                </c:pt>
                <c:pt idx="3">
                  <c:v>3</c:v>
                </c:pt>
                <c:pt idx="4">
                  <c:v>1.34</c:v>
                </c:pt>
                <c:pt idx="5">
                  <c:v>0.64</c:v>
                </c:pt>
                <c:pt idx="6">
                  <c:v>0.64</c:v>
                </c:pt>
                <c:pt idx="7">
                  <c:v>1.8</c:v>
                </c:pt>
                <c:pt idx="8">
                  <c:v>13</c:v>
                </c:pt>
                <c:pt idx="9">
                  <c:v>5.8</c:v>
                </c:pt>
                <c:pt idx="10">
                  <c:v>0.32</c:v>
                </c:pt>
                <c:pt idx="11">
                  <c:v>1.84</c:v>
                </c:pt>
                <c:pt idx="12">
                  <c:v>8.5999999999999993E-2</c:v>
                </c:pt>
                <c:pt idx="13">
                  <c:v>9.1999999999999993</c:v>
                </c:pt>
              </c:numCache>
            </c:numRef>
          </c:yVal>
          <c:smooth val="0"/>
          <c:extLst>
            <c:ext xmlns:c15="http://schemas.microsoft.com/office/drawing/2012/chart" uri="{02D57815-91ED-43cb-92C2-25804820EDAC}">
              <c15:datalabelsRange>
                <c15:f>'c Temporal precision'!$I$46:$I$59</c15:f>
                <c15:dlblRangeCache>
                  <c:ptCount val="14"/>
                  <c:pt idx="0">
                    <c:v>1</c:v>
                  </c:pt>
                  <c:pt idx="1">
                    <c:v>1</c:v>
                  </c:pt>
                  <c:pt idx="2">
                    <c:v>2</c:v>
                  </c:pt>
                  <c:pt idx="3">
                    <c:v>2</c:v>
                  </c:pt>
                  <c:pt idx="4">
                    <c:v>2</c:v>
                  </c:pt>
                  <c:pt idx="5">
                    <c:v>1</c:v>
                  </c:pt>
                  <c:pt idx="6">
                    <c:v>1</c:v>
                  </c:pt>
                  <c:pt idx="7">
                    <c:v>2</c:v>
                  </c:pt>
                  <c:pt idx="8">
                    <c:v>5</c:v>
                  </c:pt>
                  <c:pt idx="9">
                    <c:v>3</c:v>
                  </c:pt>
                  <c:pt idx="10">
                    <c:v>1</c:v>
                  </c:pt>
                  <c:pt idx="11">
                    <c:v>1</c:v>
                  </c:pt>
                  <c:pt idx="12">
                    <c:v>1</c:v>
                  </c:pt>
                  <c:pt idx="13">
                    <c:v>3</c:v>
                  </c:pt>
                </c15:dlblRangeCache>
              </c15:datalabelsRange>
            </c:ext>
            <c:ext xmlns:c16="http://schemas.microsoft.com/office/drawing/2014/chart" uri="{C3380CC4-5D6E-409C-BE32-E72D297353CC}">
              <c16:uniqueId val="{00000008-BD43-4B4D-BE88-9C1DE9C847E0}"/>
            </c:ext>
          </c:extLst>
        </c:ser>
        <c:dLbls>
          <c:showLegendKey val="0"/>
          <c:showVal val="1"/>
          <c:showCatName val="0"/>
          <c:showSerName val="0"/>
          <c:showPercent val="0"/>
          <c:showBubbleSize val="0"/>
        </c:dLbls>
        <c:axId val="36074328"/>
        <c:axId val="36070392"/>
      </c:scatterChart>
      <c:valAx>
        <c:axId val="36074328"/>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Rank order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70392"/>
        <c:crosses val="autoZero"/>
        <c:crossBetween val="midCat"/>
      </c:valAx>
      <c:valAx>
        <c:axId val="36070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Million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74328"/>
        <c:crosses val="autoZero"/>
        <c:crossBetween val="midCat"/>
      </c:valAx>
      <c:spPr>
        <a:noFill/>
        <a:ln>
          <a:noFill/>
        </a:ln>
        <a:effectLst/>
      </c:spPr>
    </c:plotArea>
    <c:legend>
      <c:legendPos val="r"/>
      <c:layout>
        <c:manualLayout>
          <c:xMode val="edge"/>
          <c:yMode val="edge"/>
          <c:x val="0.14409383458683309"/>
          <c:y val="0.20771500425853098"/>
          <c:w val="0.49966746685076846"/>
          <c:h val="0.36502393647041631"/>
        </c:manualLayout>
      </c:layout>
      <c:overlay val="0"/>
      <c:spPr>
        <a:solidFill>
          <a:schemeClr val="bg1"/>
        </a:solidFill>
        <a:ln>
          <a:noFill/>
        </a:ln>
        <a:effectLst/>
      </c:spPr>
      <c:txPr>
        <a:bodyPr rot="0" spcFirstLastPara="1" vertOverflow="ellipsis" vert="horz" wrap="square" anchor="t" anchorCtr="0"/>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4420384951881"/>
          <c:y val="7.4490740740740746E-2"/>
          <c:w val="0.81571172353455823"/>
          <c:h val="0.71162839020122481"/>
        </c:manualLayout>
      </c:layout>
      <c:scatterChart>
        <c:scatterStyle val="lineMarker"/>
        <c:varyColors val="0"/>
        <c:ser>
          <c:idx val="1"/>
          <c:order val="0"/>
          <c:tx>
            <c:v>Kfs-poor</c:v>
          </c:tx>
          <c:spPr>
            <a:ln w="19050">
              <a:noFill/>
            </a:ln>
          </c:spPr>
          <c:marker>
            <c:symbol val="circle"/>
            <c:size val="7"/>
            <c:spPr>
              <a:solidFill>
                <a:schemeClr val="accent1"/>
              </a:solidFill>
              <a:ln>
                <a:noFill/>
              </a:ln>
            </c:spPr>
          </c:marker>
          <c:xVal>
            <c:numRef>
              <c:f>'d Database'!$C$14:$C$31</c:f>
              <c:numCache>
                <c:formatCode>0.0</c:formatCode>
                <c:ptCount val="18"/>
                <c:pt idx="0">
                  <c:v>37</c:v>
                </c:pt>
                <c:pt idx="1">
                  <c:v>48</c:v>
                </c:pt>
                <c:pt idx="2">
                  <c:v>23</c:v>
                </c:pt>
                <c:pt idx="3">
                  <c:v>26</c:v>
                </c:pt>
                <c:pt idx="4">
                  <c:v>37</c:v>
                </c:pt>
                <c:pt idx="5">
                  <c:v>31</c:v>
                </c:pt>
                <c:pt idx="6">
                  <c:v>23</c:v>
                </c:pt>
                <c:pt idx="7">
                  <c:v>14</c:v>
                </c:pt>
                <c:pt idx="8">
                  <c:v>20</c:v>
                </c:pt>
                <c:pt idx="9">
                  <c:v>20</c:v>
                </c:pt>
                <c:pt idx="10">
                  <c:v>10</c:v>
                </c:pt>
                <c:pt idx="11">
                  <c:v>13</c:v>
                </c:pt>
                <c:pt idx="12">
                  <c:v>13</c:v>
                </c:pt>
                <c:pt idx="13">
                  <c:v>15</c:v>
                </c:pt>
                <c:pt idx="14">
                  <c:v>12</c:v>
                </c:pt>
                <c:pt idx="15">
                  <c:v>11</c:v>
                </c:pt>
                <c:pt idx="16">
                  <c:v>11</c:v>
                </c:pt>
                <c:pt idx="17">
                  <c:v>14</c:v>
                </c:pt>
              </c:numCache>
            </c:numRef>
          </c:xVal>
          <c:yVal>
            <c:numRef>
              <c:f>'d Database'!$W$14:$W$31</c:f>
              <c:numCache>
                <c:formatCode>0.0</c:formatCode>
                <c:ptCount val="18"/>
                <c:pt idx="0">
                  <c:v>10.845700000000001</c:v>
                </c:pt>
                <c:pt idx="1">
                  <c:v>11.1111</c:v>
                </c:pt>
                <c:pt idx="3">
                  <c:v>3.4041000000000001</c:v>
                </c:pt>
                <c:pt idx="7">
                  <c:v>3.4041000000000001</c:v>
                </c:pt>
                <c:pt idx="8">
                  <c:v>6.3639000000000001</c:v>
                </c:pt>
                <c:pt idx="15">
                  <c:v>3.3332999999999999</c:v>
                </c:pt>
              </c:numCache>
            </c:numRef>
          </c:yVal>
          <c:smooth val="0"/>
          <c:extLst>
            <c:ext xmlns:c16="http://schemas.microsoft.com/office/drawing/2014/chart" uri="{C3380CC4-5D6E-409C-BE32-E72D297353CC}">
              <c16:uniqueId val="{00000003-98E1-4368-BC1F-AB8BE37FB286}"/>
            </c:ext>
          </c:extLst>
        </c:ser>
        <c:ser>
          <c:idx val="0"/>
          <c:order val="1"/>
          <c:tx>
            <c:v>Kifs-rich</c:v>
          </c:tx>
          <c:spPr>
            <a:ln w="19050" cap="rnd">
              <a:noFill/>
              <a:round/>
            </a:ln>
            <a:effectLst/>
          </c:spPr>
          <c:marker>
            <c:symbol val="x"/>
            <c:size val="8"/>
            <c:spPr>
              <a:solidFill>
                <a:srgbClr val="FF99FF"/>
              </a:solidFill>
              <a:ln w="9525">
                <a:noFill/>
              </a:ln>
              <a:effectLst/>
            </c:spPr>
          </c:marker>
          <c:xVal>
            <c:numRef>
              <c:f>'d Database'!$C$32:$C$45</c:f>
              <c:numCache>
                <c:formatCode>0.0</c:formatCode>
                <c:ptCount val="14"/>
                <c:pt idx="0">
                  <c:v>10</c:v>
                </c:pt>
                <c:pt idx="1">
                  <c:v>14</c:v>
                </c:pt>
                <c:pt idx="2">
                  <c:v>16</c:v>
                </c:pt>
                <c:pt idx="3">
                  <c:v>22</c:v>
                </c:pt>
                <c:pt idx="4">
                  <c:v>14</c:v>
                </c:pt>
                <c:pt idx="5">
                  <c:v>13</c:v>
                </c:pt>
                <c:pt idx="6">
                  <c:v>23</c:v>
                </c:pt>
                <c:pt idx="7">
                  <c:v>23</c:v>
                </c:pt>
                <c:pt idx="8">
                  <c:v>31</c:v>
                </c:pt>
                <c:pt idx="9">
                  <c:v>23</c:v>
                </c:pt>
                <c:pt idx="10">
                  <c:v>40</c:v>
                </c:pt>
                <c:pt idx="11">
                  <c:v>51</c:v>
                </c:pt>
                <c:pt idx="12">
                  <c:v>85</c:v>
                </c:pt>
                <c:pt idx="13">
                  <c:v>29</c:v>
                </c:pt>
              </c:numCache>
            </c:numRef>
          </c:xVal>
          <c:yVal>
            <c:numRef>
              <c:f>'d Database'!$W$32:$W$45</c:f>
              <c:numCache>
                <c:formatCode>0.0</c:formatCode>
                <c:ptCount val="14"/>
                <c:pt idx="0">
                  <c:v>3.0825999999999998</c:v>
                </c:pt>
                <c:pt idx="1">
                  <c:v>4.6429999999999998</c:v>
                </c:pt>
                <c:pt idx="5">
                  <c:v>16.6279</c:v>
                </c:pt>
                <c:pt idx="6">
                  <c:v>12.369400000000001</c:v>
                </c:pt>
                <c:pt idx="10">
                  <c:v>13.144600000000001</c:v>
                </c:pt>
                <c:pt idx="11">
                  <c:v>12.369400000000001</c:v>
                </c:pt>
                <c:pt idx="12">
                  <c:v>30.902999999999999</c:v>
                </c:pt>
              </c:numCache>
            </c:numRef>
          </c:yVal>
          <c:smooth val="0"/>
          <c:extLst>
            <c:ext xmlns:c16="http://schemas.microsoft.com/office/drawing/2014/chart" uri="{C3380CC4-5D6E-409C-BE32-E72D297353CC}">
              <c16:uniqueId val="{00000002-98E1-4368-BC1F-AB8BE37FB286}"/>
            </c:ext>
          </c:extLst>
        </c:ser>
        <c:dLbls>
          <c:showLegendKey val="0"/>
          <c:showVal val="0"/>
          <c:showCatName val="0"/>
          <c:showSerName val="0"/>
          <c:showPercent val="0"/>
          <c:showBubbleSize val="0"/>
        </c:dLbls>
        <c:axId val="436874224"/>
        <c:axId val="436873896"/>
      </c:scatterChart>
      <c:valAx>
        <c:axId val="436874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en-US"/>
                  <a:t>Transient crater diameter</a:t>
                </a:r>
              </a:p>
            </c:rich>
          </c:tx>
          <c:overlay val="0"/>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873896"/>
        <c:crosses val="autoZero"/>
        <c:crossBetween val="midCat"/>
      </c:valAx>
      <c:valAx>
        <c:axId val="436873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Extinction intensity (absolute)</a:t>
                </a:r>
              </a:p>
            </c:rich>
          </c:tx>
          <c:overlay val="0"/>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874224"/>
        <c:crosses val="autoZero"/>
        <c:crossBetween val="midCat"/>
      </c:valAx>
    </c:plotArea>
    <c:legend>
      <c:legendPos val="r"/>
      <c:layout>
        <c:manualLayout>
          <c:xMode val="edge"/>
          <c:yMode val="edge"/>
          <c:x val="0.72975087489063872"/>
          <c:y val="0.44426873724117821"/>
          <c:w val="0.1430269028871391"/>
          <c:h val="0.16743444423827802"/>
        </c:manualLayout>
      </c:layout>
      <c:overlay val="0"/>
      <c:spPr>
        <a:ln>
          <a:solidFill>
            <a:sysClr val="windowText" lastClr="000000"/>
          </a:solidFill>
        </a:ln>
      </c:sp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55314960629918"/>
          <c:y val="7.4490740740740746E-2"/>
          <c:w val="0.75460061242344711"/>
          <c:h val="0.71162839020122481"/>
        </c:manualLayout>
      </c:layout>
      <c:scatterChart>
        <c:scatterStyle val="lineMarker"/>
        <c:varyColors val="0"/>
        <c:ser>
          <c:idx val="1"/>
          <c:order val="0"/>
          <c:tx>
            <c:v>Kfs-poor</c:v>
          </c:tx>
          <c:spPr>
            <a:ln w="19050">
              <a:noFill/>
            </a:ln>
          </c:spPr>
          <c:marker>
            <c:symbol val="circle"/>
            <c:size val="7"/>
            <c:spPr>
              <a:solidFill>
                <a:schemeClr val="accent1"/>
              </a:solidFill>
              <a:ln>
                <a:noFill/>
              </a:ln>
            </c:spPr>
          </c:marker>
          <c:xVal>
            <c:numRef>
              <c:f>'d Database'!$C$14:$C$31</c:f>
              <c:numCache>
                <c:formatCode>0.0</c:formatCode>
                <c:ptCount val="18"/>
                <c:pt idx="0">
                  <c:v>37</c:v>
                </c:pt>
                <c:pt idx="1">
                  <c:v>48</c:v>
                </c:pt>
                <c:pt idx="2">
                  <c:v>23</c:v>
                </c:pt>
                <c:pt idx="3">
                  <c:v>26</c:v>
                </c:pt>
                <c:pt idx="4">
                  <c:v>37</c:v>
                </c:pt>
                <c:pt idx="5">
                  <c:v>31</c:v>
                </c:pt>
                <c:pt idx="6">
                  <c:v>23</c:v>
                </c:pt>
                <c:pt idx="7">
                  <c:v>14</c:v>
                </c:pt>
                <c:pt idx="8">
                  <c:v>20</c:v>
                </c:pt>
                <c:pt idx="9">
                  <c:v>20</c:v>
                </c:pt>
                <c:pt idx="10">
                  <c:v>10</c:v>
                </c:pt>
                <c:pt idx="11">
                  <c:v>13</c:v>
                </c:pt>
                <c:pt idx="12">
                  <c:v>13</c:v>
                </c:pt>
                <c:pt idx="13">
                  <c:v>15</c:v>
                </c:pt>
                <c:pt idx="14">
                  <c:v>12</c:v>
                </c:pt>
                <c:pt idx="15">
                  <c:v>11</c:v>
                </c:pt>
                <c:pt idx="16">
                  <c:v>11</c:v>
                </c:pt>
                <c:pt idx="17">
                  <c:v>14</c:v>
                </c:pt>
              </c:numCache>
            </c:numRef>
          </c:xVal>
          <c:yVal>
            <c:numRef>
              <c:f>'d Database'!$AE$14:$AE$31</c:f>
              <c:numCache>
                <c:formatCode>0.0</c:formatCode>
                <c:ptCount val="18"/>
                <c:pt idx="0">
                  <c:v>0</c:v>
                </c:pt>
                <c:pt idx="1">
                  <c:v>0</c:v>
                </c:pt>
                <c:pt idx="3">
                  <c:v>31.701938329399923</c:v>
                </c:pt>
                <c:pt idx="7">
                  <c:v>31.701938329399923</c:v>
                </c:pt>
                <c:pt idx="8">
                  <c:v>3.9988887436266225</c:v>
                </c:pt>
                <c:pt idx="15">
                  <c:v>28.406333063677351</c:v>
                </c:pt>
              </c:numCache>
            </c:numRef>
          </c:yVal>
          <c:smooth val="0"/>
          <c:extLst>
            <c:ext xmlns:c16="http://schemas.microsoft.com/office/drawing/2014/chart" uri="{C3380CC4-5D6E-409C-BE32-E72D297353CC}">
              <c16:uniqueId val="{00000000-663F-4D4B-8278-6D3FCB687843}"/>
            </c:ext>
          </c:extLst>
        </c:ser>
        <c:ser>
          <c:idx val="0"/>
          <c:order val="1"/>
          <c:tx>
            <c:v>Kfs-rich</c:v>
          </c:tx>
          <c:spPr>
            <a:ln w="19050" cap="rnd">
              <a:noFill/>
              <a:round/>
            </a:ln>
            <a:effectLst/>
          </c:spPr>
          <c:marker>
            <c:symbol val="x"/>
            <c:size val="8"/>
            <c:spPr>
              <a:solidFill>
                <a:srgbClr val="FF99FF"/>
              </a:solidFill>
              <a:ln w="9525">
                <a:noFill/>
              </a:ln>
              <a:effectLst/>
            </c:spPr>
          </c:marker>
          <c:xVal>
            <c:numRef>
              <c:f>'d Database'!$C$32:$C$45</c:f>
              <c:numCache>
                <c:formatCode>0.0</c:formatCode>
                <c:ptCount val="14"/>
                <c:pt idx="0">
                  <c:v>10</c:v>
                </c:pt>
                <c:pt idx="1">
                  <c:v>14</c:v>
                </c:pt>
                <c:pt idx="2">
                  <c:v>16</c:v>
                </c:pt>
                <c:pt idx="3">
                  <c:v>22</c:v>
                </c:pt>
                <c:pt idx="4">
                  <c:v>14</c:v>
                </c:pt>
                <c:pt idx="5">
                  <c:v>13</c:v>
                </c:pt>
                <c:pt idx="6">
                  <c:v>23</c:v>
                </c:pt>
                <c:pt idx="7">
                  <c:v>23</c:v>
                </c:pt>
                <c:pt idx="8">
                  <c:v>31</c:v>
                </c:pt>
                <c:pt idx="9">
                  <c:v>23</c:v>
                </c:pt>
                <c:pt idx="10">
                  <c:v>40</c:v>
                </c:pt>
                <c:pt idx="11">
                  <c:v>51</c:v>
                </c:pt>
                <c:pt idx="12">
                  <c:v>85</c:v>
                </c:pt>
                <c:pt idx="13">
                  <c:v>29</c:v>
                </c:pt>
              </c:numCache>
            </c:numRef>
          </c:xVal>
          <c:yVal>
            <c:numRef>
              <c:f>'d Database'!$AE$32:$AE$45</c:f>
              <c:numCache>
                <c:formatCode>0.0</c:formatCode>
                <c:ptCount val="14"/>
                <c:pt idx="0">
                  <c:v>62.421623900100116</c:v>
                </c:pt>
                <c:pt idx="1">
                  <c:v>128.75301768734295</c:v>
                </c:pt>
                <c:pt idx="5">
                  <c:v>66.933378845072667</c:v>
                </c:pt>
                <c:pt idx="6">
                  <c:v>234.82391792761825</c:v>
                </c:pt>
                <c:pt idx="10">
                  <c:v>57.031072670147097</c:v>
                </c:pt>
                <c:pt idx="11">
                  <c:v>234.82391792761825</c:v>
                </c:pt>
                <c:pt idx="12">
                  <c:v>91.407919430663185</c:v>
                </c:pt>
              </c:numCache>
            </c:numRef>
          </c:yVal>
          <c:smooth val="0"/>
          <c:extLst>
            <c:ext xmlns:c16="http://schemas.microsoft.com/office/drawing/2014/chart" uri="{C3380CC4-5D6E-409C-BE32-E72D297353CC}">
              <c16:uniqueId val="{00000001-663F-4D4B-8278-6D3FCB687843}"/>
            </c:ext>
          </c:extLst>
        </c:ser>
        <c:dLbls>
          <c:showLegendKey val="0"/>
          <c:showVal val="0"/>
          <c:showCatName val="0"/>
          <c:showSerName val="0"/>
          <c:showPercent val="0"/>
          <c:showBubbleSize val="0"/>
        </c:dLbls>
        <c:axId val="436874224"/>
        <c:axId val="436873896"/>
      </c:scatterChart>
      <c:valAx>
        <c:axId val="436874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en-US"/>
                  <a:t>Transient crater diameter</a:t>
                </a:r>
              </a:p>
            </c:rich>
          </c:tx>
          <c:overlay val="0"/>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873896"/>
        <c:crosses val="autoZero"/>
        <c:crossBetween val="midCat"/>
      </c:valAx>
      <c:valAx>
        <c:axId val="436873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Extinction intensity (% above previous substage)</a:t>
                </a:r>
              </a:p>
            </c:rich>
          </c:tx>
          <c:overlay val="0"/>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874224"/>
        <c:crosses val="autoZero"/>
        <c:crossBetween val="midCat"/>
      </c:valAx>
    </c:plotArea>
    <c:legend>
      <c:legendPos val="r"/>
      <c:layout>
        <c:manualLayout>
          <c:xMode val="edge"/>
          <c:yMode val="edge"/>
          <c:x val="0.77141754155730546"/>
          <c:y val="0.14797244094488191"/>
          <c:w val="0.1430269028871391"/>
          <c:h val="0.16743438320209975"/>
        </c:manualLayout>
      </c:layout>
      <c:overlay val="0"/>
      <c:spPr>
        <a:ln>
          <a:solidFill>
            <a:sysClr val="windowText" lastClr="000000"/>
          </a:solidFill>
        </a:ln>
      </c:sp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16</xdr:col>
      <xdr:colOff>381000</xdr:colOff>
      <xdr:row>40</xdr:row>
      <xdr:rowOff>116765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58400" cy="6517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27243</xdr:colOff>
      <xdr:row>50</xdr:row>
      <xdr:rowOff>109326</xdr:rowOff>
    </xdr:from>
    <xdr:to>
      <xdr:col>9</xdr:col>
      <xdr:colOff>157923</xdr:colOff>
      <xdr:row>69</xdr:row>
      <xdr:rowOff>155766</xdr:rowOff>
    </xdr:to>
    <xdr:pic>
      <xdr:nvPicPr>
        <xdr:cNvPr id="12" name="Picture 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1"/>
        <a:stretch/>
      </xdr:blipFill>
      <xdr:spPr>
        <a:xfrm>
          <a:off x="639152" y="9888326"/>
          <a:ext cx="5025953" cy="3117531"/>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622776</xdr:colOff>
      <xdr:row>204</xdr:row>
      <xdr:rowOff>23090</xdr:rowOff>
    </xdr:from>
    <xdr:to>
      <xdr:col>7</xdr:col>
      <xdr:colOff>404091</xdr:colOff>
      <xdr:row>216</xdr:row>
      <xdr:rowOff>107232</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24790</xdr:colOff>
      <xdr:row>204</xdr:row>
      <xdr:rowOff>22412</xdr:rowOff>
    </xdr:from>
    <xdr:to>
      <xdr:col>14</xdr:col>
      <xdr:colOff>403412</xdr:colOff>
      <xdr:row>216</xdr:row>
      <xdr:rowOff>112059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77190</xdr:colOff>
      <xdr:row>5</xdr:row>
      <xdr:rowOff>67911</xdr:rowOff>
    </xdr:from>
    <xdr:to>
      <xdr:col>18</xdr:col>
      <xdr:colOff>398730</xdr:colOff>
      <xdr:row>28</xdr:row>
      <xdr:rowOff>123124</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0.14482</cdr:x>
      <cdr:y>0.75</cdr:y>
    </cdr:from>
    <cdr:to>
      <cdr:x>0.34909</cdr:x>
      <cdr:y>0.80147</cdr:y>
    </cdr:to>
    <cdr:sp macro="" textlink="">
      <cdr:nvSpPr>
        <cdr:cNvPr id="2" name="TextBox 1"/>
        <cdr:cNvSpPr txBox="1"/>
      </cdr:nvSpPr>
      <cdr:spPr>
        <a:xfrm xmlns:a="http://schemas.openxmlformats.org/drawingml/2006/main">
          <a:off x="904875" y="2914650"/>
          <a:ext cx="12763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34637</xdr:colOff>
      <xdr:row>57</xdr:row>
      <xdr:rowOff>109104</xdr:rowOff>
    </xdr:from>
    <xdr:to>
      <xdr:col>6</xdr:col>
      <xdr:colOff>1039091</xdr:colOff>
      <xdr:row>75</xdr:row>
      <xdr:rowOff>29440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69273</xdr:colOff>
      <xdr:row>57</xdr:row>
      <xdr:rowOff>86592</xdr:rowOff>
    </xdr:from>
    <xdr:to>
      <xdr:col>13</xdr:col>
      <xdr:colOff>225137</xdr:colOff>
      <xdr:row>75</xdr:row>
      <xdr:rowOff>6928</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J30"/>
  <sheetViews>
    <sheetView tabSelected="1" zoomScale="81" zoomScaleNormal="55" workbookViewId="0">
      <selection activeCell="B14" sqref="B14:J15"/>
    </sheetView>
  </sheetViews>
  <sheetFormatPr baseColWidth="10" defaultColWidth="8.83203125" defaultRowHeight="13" x14ac:dyDescent="0.15"/>
  <cols>
    <col min="1" max="2" width="8.6640625" customWidth="1"/>
    <col min="3" max="3" width="13" customWidth="1"/>
    <col min="4" max="1023" width="8.6640625" customWidth="1"/>
  </cols>
  <sheetData>
    <row r="5" spans="1:10" ht="28" x14ac:dyDescent="0.3">
      <c r="A5" s="1" t="s">
        <v>725</v>
      </c>
    </row>
    <row r="7" spans="1:10" x14ac:dyDescent="0.15">
      <c r="A7" s="189" t="s">
        <v>726</v>
      </c>
      <c r="B7" s="2"/>
    </row>
    <row r="8" spans="1:10" x14ac:dyDescent="0.15">
      <c r="A8" s="189" t="s">
        <v>686</v>
      </c>
      <c r="B8" s="20"/>
    </row>
    <row r="10" spans="1:10" x14ac:dyDescent="0.15">
      <c r="A10" t="s">
        <v>640</v>
      </c>
      <c r="B10" t="s">
        <v>724</v>
      </c>
    </row>
    <row r="11" spans="1:10" ht="13" customHeight="1" x14ac:dyDescent="0.15">
      <c r="A11" s="2" t="s">
        <v>74</v>
      </c>
      <c r="B11" s="241" t="s">
        <v>711</v>
      </c>
      <c r="C11" s="241"/>
      <c r="D11" s="241"/>
      <c r="E11" s="241"/>
      <c r="F11" s="241"/>
      <c r="G11" s="241"/>
      <c r="H11" s="241"/>
      <c r="I11" s="241"/>
      <c r="J11" s="241"/>
    </row>
    <row r="12" spans="1:10" ht="13" customHeight="1" x14ac:dyDescent="0.15">
      <c r="A12" s="20"/>
      <c r="B12" s="241"/>
      <c r="C12" s="241"/>
      <c r="D12" s="241"/>
      <c r="E12" s="241"/>
      <c r="F12" s="241"/>
      <c r="G12" s="241"/>
      <c r="H12" s="241"/>
      <c r="I12" s="241"/>
      <c r="J12" s="241"/>
    </row>
    <row r="13" spans="1:10" ht="13" customHeight="1" x14ac:dyDescent="0.15">
      <c r="A13" s="2" t="s">
        <v>75</v>
      </c>
      <c r="B13" s="179" t="s">
        <v>701</v>
      </c>
    </row>
    <row r="14" spans="1:10" ht="13" customHeight="1" x14ac:dyDescent="0.15">
      <c r="A14" s="20" t="s">
        <v>76</v>
      </c>
      <c r="B14" s="241" t="s">
        <v>634</v>
      </c>
      <c r="C14" s="241"/>
      <c r="D14" s="241"/>
      <c r="E14" s="241"/>
      <c r="F14" s="241"/>
      <c r="G14" s="241"/>
      <c r="H14" s="241"/>
      <c r="I14" s="241"/>
      <c r="J14" s="241"/>
    </row>
    <row r="15" spans="1:10" x14ac:dyDescent="0.15">
      <c r="B15" s="241"/>
      <c r="C15" s="241"/>
      <c r="D15" s="241"/>
      <c r="E15" s="241"/>
      <c r="F15" s="241"/>
      <c r="G15" s="241"/>
      <c r="H15" s="241"/>
      <c r="I15" s="241"/>
      <c r="J15" s="241"/>
    </row>
    <row r="16" spans="1:10" ht="13" customHeight="1" x14ac:dyDescent="0.15">
      <c r="A16" s="2" t="s">
        <v>77</v>
      </c>
      <c r="B16" s="241" t="s">
        <v>728</v>
      </c>
      <c r="C16" s="241"/>
      <c r="D16" s="241"/>
      <c r="E16" s="241"/>
      <c r="F16" s="241"/>
      <c r="G16" s="241"/>
      <c r="H16" s="241"/>
      <c r="I16" s="241"/>
      <c r="J16" s="241"/>
    </row>
    <row r="17" spans="1:10" ht="13" customHeight="1" x14ac:dyDescent="0.15">
      <c r="A17" s="20"/>
      <c r="B17" s="241"/>
      <c r="C17" s="241"/>
      <c r="D17" s="241"/>
      <c r="E17" s="241"/>
      <c r="F17" s="241"/>
      <c r="G17" s="241"/>
      <c r="H17" s="241"/>
      <c r="I17" s="241"/>
      <c r="J17" s="241"/>
    </row>
    <row r="18" spans="1:10" ht="13" customHeight="1" x14ac:dyDescent="0.15">
      <c r="A18" s="2" t="s">
        <v>633</v>
      </c>
      <c r="B18" s="242" t="s">
        <v>699</v>
      </c>
      <c r="C18" s="242"/>
      <c r="D18" s="242"/>
      <c r="E18" s="242"/>
      <c r="F18" s="242"/>
      <c r="G18" s="242"/>
      <c r="H18" s="242"/>
      <c r="I18" s="242"/>
      <c r="J18" s="242"/>
    </row>
    <row r="19" spans="1:10" x14ac:dyDescent="0.15">
      <c r="B19" s="242"/>
      <c r="C19" s="242"/>
      <c r="D19" s="242"/>
      <c r="E19" s="242"/>
      <c r="F19" s="242"/>
      <c r="G19" s="242"/>
      <c r="H19" s="242"/>
      <c r="I19" s="242"/>
      <c r="J19" s="242"/>
    </row>
    <row r="20" spans="1:10" x14ac:dyDescent="0.15">
      <c r="B20" s="242"/>
      <c r="C20" s="242"/>
      <c r="D20" s="242"/>
      <c r="E20" s="242"/>
      <c r="F20" s="242"/>
      <c r="G20" s="242"/>
      <c r="H20" s="242"/>
      <c r="I20" s="242"/>
      <c r="J20" s="242"/>
    </row>
    <row r="21" spans="1:10" x14ac:dyDescent="0.15">
      <c r="A21" s="132"/>
      <c r="B21" s="242"/>
      <c r="C21" s="242"/>
      <c r="D21" s="242"/>
      <c r="E21" s="242"/>
      <c r="F21" s="242"/>
      <c r="G21" s="242"/>
      <c r="H21" s="242"/>
      <c r="I21" s="242"/>
      <c r="J21" s="242"/>
    </row>
    <row r="22" spans="1:10" x14ac:dyDescent="0.15">
      <c r="B22" s="242"/>
      <c r="C22" s="242"/>
      <c r="D22" s="242"/>
      <c r="E22" s="242"/>
      <c r="F22" s="242"/>
      <c r="G22" s="242"/>
      <c r="H22" s="242"/>
      <c r="I22" s="242"/>
      <c r="J22" s="242"/>
    </row>
    <row r="23" spans="1:10" x14ac:dyDescent="0.15">
      <c r="A23" s="115"/>
      <c r="B23" s="230"/>
      <c r="C23" s="231"/>
      <c r="D23" s="230"/>
      <c r="E23" s="230"/>
      <c r="F23" s="230"/>
      <c r="G23" s="230"/>
      <c r="H23" s="230"/>
      <c r="I23" s="230"/>
      <c r="J23" s="230"/>
    </row>
    <row r="24" spans="1:10" x14ac:dyDescent="0.15">
      <c r="A24" s="115"/>
      <c r="B24" t="s">
        <v>541</v>
      </c>
      <c r="C24" s="115"/>
    </row>
    <row r="25" spans="1:10" ht="25.5" customHeight="1" x14ac:dyDescent="0.15">
      <c r="A25" s="115"/>
      <c r="C25" s="116"/>
    </row>
    <row r="26" spans="1:10" ht="22.5" customHeight="1" x14ac:dyDescent="0.15">
      <c r="A26" s="115"/>
      <c r="B26" s="115"/>
      <c r="C26" s="116"/>
    </row>
    <row r="27" spans="1:10" ht="21" customHeight="1" x14ac:dyDescent="0.15">
      <c r="A27" s="115"/>
      <c r="B27" s="115"/>
      <c r="C27" s="116"/>
    </row>
    <row r="28" spans="1:10" ht="20.25" customHeight="1" x14ac:dyDescent="0.15">
      <c r="A28" s="115"/>
      <c r="B28" s="115"/>
      <c r="C28" s="116"/>
    </row>
    <row r="29" spans="1:10" x14ac:dyDescent="0.15">
      <c r="A29" s="115"/>
      <c r="B29" s="115"/>
      <c r="C29" s="116"/>
    </row>
    <row r="30" spans="1:10" x14ac:dyDescent="0.15">
      <c r="A30" s="115"/>
      <c r="B30" s="115"/>
      <c r="C30" s="116"/>
    </row>
  </sheetData>
  <mergeCells count="4">
    <mergeCell ref="B14:J15"/>
    <mergeCell ref="B16:J17"/>
    <mergeCell ref="B11:J12"/>
    <mergeCell ref="B18:J22"/>
  </mergeCell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3:B46"/>
  <sheetViews>
    <sheetView topLeftCell="A10" workbookViewId="0">
      <selection activeCell="B47" sqref="B47"/>
    </sheetView>
  </sheetViews>
  <sheetFormatPr baseColWidth="10" defaultColWidth="8.83203125" defaultRowHeight="13" x14ac:dyDescent="0.15"/>
  <sheetData>
    <row r="43" spans="1:2" x14ac:dyDescent="0.15">
      <c r="A43" t="s">
        <v>719</v>
      </c>
      <c r="B43" t="s">
        <v>720</v>
      </c>
    </row>
    <row r="44" spans="1:2" x14ac:dyDescent="0.15">
      <c r="B44" t="s">
        <v>721</v>
      </c>
    </row>
    <row r="45" spans="1:2" x14ac:dyDescent="0.15">
      <c r="B45" t="s">
        <v>722</v>
      </c>
    </row>
    <row r="46" spans="1:2" x14ac:dyDescent="0.15">
      <c r="B46" t="s">
        <v>723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50"/>
  <sheetViews>
    <sheetView zoomScale="55" zoomScaleNormal="55" workbookViewId="0"/>
  </sheetViews>
  <sheetFormatPr baseColWidth="10" defaultColWidth="8.83203125" defaultRowHeight="13" x14ac:dyDescent="0.15"/>
  <cols>
    <col min="1" max="1025" width="8.6640625" customWidth="1"/>
  </cols>
  <sheetData>
    <row r="2" spans="1:10" x14ac:dyDescent="0.15">
      <c r="A2" s="24" t="str">
        <f>Contents!A11</f>
        <v>a</v>
      </c>
      <c r="B2" s="241" t="str">
        <f>Contents!B11</f>
        <v>Example calculation of post-impact KFF* of Earth surface: the Saint Martin Impact, following the method of Coldwell &amp; Pankhurst (2019)</v>
      </c>
      <c r="C2" s="241"/>
      <c r="D2" s="241"/>
      <c r="E2" s="241"/>
      <c r="F2" s="241"/>
      <c r="G2" s="241"/>
      <c r="H2" s="241"/>
      <c r="I2" s="241"/>
      <c r="J2" s="241"/>
    </row>
    <row r="3" spans="1:10" x14ac:dyDescent="0.15">
      <c r="B3" s="241"/>
      <c r="C3" s="241"/>
      <c r="D3" s="241"/>
      <c r="E3" s="241"/>
      <c r="F3" s="241"/>
      <c r="G3" s="241"/>
      <c r="H3" s="241"/>
      <c r="I3" s="241"/>
      <c r="J3" s="241"/>
    </row>
    <row r="4" spans="1:10" x14ac:dyDescent="0.15">
      <c r="B4" s="225"/>
      <c r="C4" s="225"/>
      <c r="D4" s="225"/>
      <c r="E4" s="225"/>
      <c r="F4" s="225"/>
      <c r="G4" s="225"/>
      <c r="H4" s="225"/>
      <c r="I4" s="225"/>
      <c r="J4" s="225"/>
    </row>
    <row r="5" spans="1:10" ht="28" x14ac:dyDescent="0.3">
      <c r="B5" s="1" t="s">
        <v>1</v>
      </c>
    </row>
    <row r="7" spans="1:10" x14ac:dyDescent="0.15">
      <c r="B7" s="3" t="s">
        <v>665</v>
      </c>
    </row>
    <row r="8" spans="1:10" x14ac:dyDescent="0.15">
      <c r="B8" s="5" t="s">
        <v>666</v>
      </c>
    </row>
    <row r="9" spans="1:10" x14ac:dyDescent="0.15">
      <c r="A9" t="s">
        <v>647</v>
      </c>
      <c r="B9" s="5" t="s">
        <v>648</v>
      </c>
    </row>
    <row r="10" spans="1:10" x14ac:dyDescent="0.15">
      <c r="A10">
        <v>1</v>
      </c>
      <c r="B10" t="s">
        <v>667</v>
      </c>
    </row>
    <row r="11" spans="1:10" x14ac:dyDescent="0.15">
      <c r="B11" t="s">
        <v>668</v>
      </c>
    </row>
    <row r="12" spans="1:10" x14ac:dyDescent="0.15">
      <c r="A12">
        <v>2</v>
      </c>
      <c r="B12" t="s">
        <v>669</v>
      </c>
    </row>
    <row r="13" spans="1:10" x14ac:dyDescent="0.15">
      <c r="B13" t="s">
        <v>670</v>
      </c>
    </row>
    <row r="14" spans="1:10" x14ac:dyDescent="0.15">
      <c r="A14">
        <v>3</v>
      </c>
      <c r="B14" t="s">
        <v>671</v>
      </c>
    </row>
    <row r="15" spans="1:10" x14ac:dyDescent="0.15">
      <c r="B15" t="s">
        <v>672</v>
      </c>
    </row>
    <row r="16" spans="1:10" x14ac:dyDescent="0.15">
      <c r="B16" t="s">
        <v>673</v>
      </c>
    </row>
    <row r="17" spans="1:19" x14ac:dyDescent="0.15">
      <c r="A17">
        <v>4</v>
      </c>
      <c r="B17" s="26" t="s">
        <v>674</v>
      </c>
      <c r="S17" s="115"/>
    </row>
    <row r="18" spans="1:19" x14ac:dyDescent="0.15">
      <c r="B18" s="26" t="s">
        <v>675</v>
      </c>
    </row>
    <row r="19" spans="1:19" x14ac:dyDescent="0.15">
      <c r="B19" s="26" t="s">
        <v>676</v>
      </c>
    </row>
    <row r="20" spans="1:19" x14ac:dyDescent="0.15">
      <c r="B20" s="26" t="s">
        <v>677</v>
      </c>
    </row>
    <row r="21" spans="1:19" x14ac:dyDescent="0.15">
      <c r="B21" s="26" t="s">
        <v>678</v>
      </c>
    </row>
    <row r="22" spans="1:19" x14ac:dyDescent="0.15">
      <c r="A22">
        <v>5</v>
      </c>
      <c r="B22" s="179" t="s">
        <v>679</v>
      </c>
    </row>
    <row r="23" spans="1:19" x14ac:dyDescent="0.15">
      <c r="B23" s="179" t="s">
        <v>680</v>
      </c>
    </row>
    <row r="24" spans="1:19" x14ac:dyDescent="0.15">
      <c r="B24" s="179"/>
    </row>
    <row r="25" spans="1:19" ht="28" x14ac:dyDescent="0.3">
      <c r="B25" s="1" t="s">
        <v>2</v>
      </c>
    </row>
    <row r="26" spans="1:19" x14ac:dyDescent="0.15">
      <c r="B26" s="2"/>
    </row>
    <row r="27" spans="1:19" x14ac:dyDescent="0.15">
      <c r="B27" t="s">
        <v>681</v>
      </c>
    </row>
    <row r="28" spans="1:19" x14ac:dyDescent="0.15">
      <c r="B28" t="s">
        <v>682</v>
      </c>
    </row>
    <row r="29" spans="1:19" x14ac:dyDescent="0.15">
      <c r="B29" t="s">
        <v>683</v>
      </c>
    </row>
    <row r="31" spans="1:19" x14ac:dyDescent="0.15">
      <c r="B31" t="s">
        <v>684</v>
      </c>
    </row>
    <row r="32" spans="1:19" x14ac:dyDescent="0.15">
      <c r="B32" t="s">
        <v>685</v>
      </c>
    </row>
    <row r="35" spans="2:4" ht="28" x14ac:dyDescent="0.3">
      <c r="B35" s="1" t="s">
        <v>41</v>
      </c>
    </row>
    <row r="37" spans="2:4" x14ac:dyDescent="0.15">
      <c r="B37" t="s">
        <v>45</v>
      </c>
    </row>
    <row r="38" spans="2:4" x14ac:dyDescent="0.15">
      <c r="B38" t="s">
        <v>46</v>
      </c>
      <c r="C38" t="s">
        <v>47</v>
      </c>
      <c r="D38" t="s">
        <v>426</v>
      </c>
    </row>
    <row r="39" spans="2:4" x14ac:dyDescent="0.15">
      <c r="B39">
        <v>28</v>
      </c>
      <c r="C39">
        <v>18</v>
      </c>
      <c r="D39">
        <v>23</v>
      </c>
    </row>
    <row r="41" spans="2:4" x14ac:dyDescent="0.15">
      <c r="B41" t="s">
        <v>48</v>
      </c>
    </row>
    <row r="42" spans="2:4" x14ac:dyDescent="0.15">
      <c r="B42">
        <v>42.54</v>
      </c>
    </row>
    <row r="44" spans="2:4" x14ac:dyDescent="0.15">
      <c r="B44" t="s">
        <v>49</v>
      </c>
    </row>
    <row r="45" spans="2:4" x14ac:dyDescent="0.15">
      <c r="B45" t="s">
        <v>46</v>
      </c>
      <c r="C45" t="s">
        <v>47</v>
      </c>
      <c r="D45" t="s">
        <v>426</v>
      </c>
    </row>
    <row r="46" spans="2:4" x14ac:dyDescent="0.15">
      <c r="B46">
        <v>14.78</v>
      </c>
      <c r="C46">
        <v>10.53</v>
      </c>
      <c r="D46">
        <v>12.66</v>
      </c>
    </row>
    <row r="49" spans="2:3" ht="28" x14ac:dyDescent="0.3">
      <c r="B49" s="1" t="s">
        <v>706</v>
      </c>
    </row>
    <row r="50" spans="2:3" ht="14" x14ac:dyDescent="0.15">
      <c r="B50" s="24" t="s">
        <v>640</v>
      </c>
      <c r="C50" s="219" t="s">
        <v>663</v>
      </c>
    </row>
  </sheetData>
  <mergeCells count="1">
    <mergeCell ref="B2:J3"/>
  </mergeCells>
  <pageMargins left="0.7" right="0.7" top="0.75" bottom="0.75" header="0.51180555555555496" footer="0.51180555555555496"/>
  <pageSetup paperSize="9" firstPageNumber="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Q266"/>
  <sheetViews>
    <sheetView zoomScale="70" zoomScaleNormal="70" workbookViewId="0"/>
  </sheetViews>
  <sheetFormatPr baseColWidth="10" defaultColWidth="8.83203125" defaultRowHeight="13" x14ac:dyDescent="0.15"/>
  <cols>
    <col min="1" max="1" width="9.1640625" style="3" customWidth="1"/>
    <col min="2" max="2" width="10.1640625" style="3" customWidth="1"/>
    <col min="3" max="3" width="10.33203125" style="3" customWidth="1"/>
    <col min="4" max="4" width="11.6640625" style="3" customWidth="1"/>
    <col min="5" max="5" width="12.5" style="3" customWidth="1"/>
    <col min="6" max="6" width="9.1640625" style="3" customWidth="1"/>
    <col min="7" max="7" width="9.1640625" style="4" customWidth="1"/>
    <col min="8" max="8" width="9.1640625" style="6" customWidth="1"/>
    <col min="9" max="9" width="9.1640625" style="5" customWidth="1"/>
    <col min="10" max="11" width="10.1640625" style="5" customWidth="1"/>
    <col min="12" max="13" width="9.1640625" style="5" customWidth="1"/>
    <col min="14" max="14" width="15.5" style="5" customWidth="1"/>
    <col min="15" max="16" width="11.5" style="5" customWidth="1"/>
    <col min="17" max="20" width="9.1640625" style="5" customWidth="1"/>
    <col min="21" max="21" width="11.1640625" style="3" customWidth="1"/>
    <col min="22" max="22" width="12.1640625" style="3" customWidth="1"/>
    <col min="23" max="23" width="9.1640625" style="3" customWidth="1"/>
    <col min="24" max="24" width="16.5" style="3" customWidth="1"/>
    <col min="25" max="26" width="9.1640625" style="3" customWidth="1"/>
    <col min="27" max="28" width="9.1640625" style="5" customWidth="1"/>
    <col min="29" max="29" width="9.1640625" style="3" customWidth="1"/>
    <col min="30" max="30" width="10.33203125" style="3" customWidth="1"/>
    <col min="31" max="31" width="9.5" style="3" customWidth="1"/>
    <col min="32" max="32" width="10.5" customWidth="1"/>
    <col min="33" max="1028" width="9.1640625" style="3" customWidth="1"/>
  </cols>
  <sheetData>
    <row r="1" spans="1:1028" x14ac:dyDescent="0.15">
      <c r="B1" s="3" t="s">
        <v>0</v>
      </c>
      <c r="E1" s="4"/>
      <c r="F1" s="4"/>
    </row>
    <row r="2" spans="1:1028" x14ac:dyDescent="0.15">
      <c r="A2" s="24" t="str">
        <f>Contents!A13</f>
        <v>b</v>
      </c>
      <c r="B2" s="245" t="str">
        <f>Contents!B13</f>
        <v>Comparison of full geologic and impact stratigraphy</v>
      </c>
      <c r="C2" s="245"/>
      <c r="D2" s="245"/>
      <c r="E2" s="245"/>
      <c r="F2" s="245"/>
      <c r="G2" s="245"/>
      <c r="H2" s="245"/>
    </row>
    <row r="3" spans="1:1028" x14ac:dyDescent="0.15">
      <c r="B3" s="245"/>
      <c r="C3" s="245"/>
      <c r="D3" s="245"/>
      <c r="E3" s="245"/>
      <c r="F3" s="245"/>
      <c r="G3" s="245"/>
      <c r="H3" s="245"/>
    </row>
    <row r="4" spans="1:1028" ht="28" x14ac:dyDescent="0.3">
      <c r="B4" s="1" t="s">
        <v>1</v>
      </c>
      <c r="E4" s="4"/>
      <c r="F4" s="4"/>
      <c r="Y4" s="66"/>
    </row>
    <row r="5" spans="1:1028" x14ac:dyDescent="0.15">
      <c r="E5" s="4"/>
      <c r="F5" s="4"/>
      <c r="Y5" s="96"/>
    </row>
    <row r="6" spans="1:1028" x14ac:dyDescent="0.15">
      <c r="B6" s="243" t="s">
        <v>543</v>
      </c>
      <c r="C6" s="243"/>
      <c r="D6" s="243"/>
      <c r="E6" s="243"/>
      <c r="F6" s="243"/>
      <c r="G6" s="243"/>
      <c r="H6" s="243"/>
      <c r="Y6" s="97"/>
    </row>
    <row r="7" spans="1:1028" x14ac:dyDescent="0.15">
      <c r="A7" s="5"/>
      <c r="B7" s="243"/>
      <c r="C7" s="243"/>
      <c r="D7" s="243"/>
      <c r="E7" s="243"/>
      <c r="F7" s="243"/>
      <c r="G7" s="243"/>
      <c r="H7" s="243"/>
      <c r="U7" s="5"/>
      <c r="V7" s="5"/>
      <c r="W7" s="5"/>
      <c r="X7" s="5"/>
      <c r="Y7" s="97"/>
      <c r="Z7" s="5"/>
      <c r="AC7" s="5"/>
      <c r="AD7" s="5"/>
      <c r="AE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row>
    <row r="8" spans="1:1028" x14ac:dyDescent="0.15">
      <c r="B8" s="243" t="s">
        <v>635</v>
      </c>
      <c r="C8" s="243"/>
      <c r="D8" s="243"/>
      <c r="E8" s="243"/>
      <c r="F8" s="243"/>
      <c r="G8" s="243"/>
      <c r="H8" s="243"/>
      <c r="Y8" s="97"/>
    </row>
    <row r="9" spans="1:1028" x14ac:dyDescent="0.15">
      <c r="A9" s="5"/>
      <c r="B9" s="243"/>
      <c r="C9" s="243"/>
      <c r="D9" s="243"/>
      <c r="E9" s="243"/>
      <c r="F9" s="243"/>
      <c r="G9" s="243"/>
      <c r="H9" s="243"/>
      <c r="U9" s="5"/>
      <c r="V9" s="5"/>
      <c r="W9" s="5"/>
      <c r="X9" s="5"/>
      <c r="Y9" s="97"/>
      <c r="Z9" s="5"/>
      <c r="AC9" s="5"/>
      <c r="AD9" s="5"/>
      <c r="AE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row>
    <row r="10" spans="1:1028" x14ac:dyDescent="0.15">
      <c r="A10" s="5"/>
      <c r="B10" s="243"/>
      <c r="C10" s="243"/>
      <c r="D10" s="243"/>
      <c r="E10" s="243"/>
      <c r="F10" s="243"/>
      <c r="G10" s="243"/>
      <c r="H10" s="243"/>
      <c r="U10" s="5"/>
      <c r="V10" s="5"/>
      <c r="W10" s="5"/>
      <c r="X10" s="5"/>
      <c r="Y10" s="97"/>
      <c r="Z10" s="5"/>
      <c r="AC10" s="5"/>
      <c r="AD10" s="5"/>
      <c r="AE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row>
    <row r="11" spans="1:1028" ht="12.5" customHeight="1" x14ac:dyDescent="0.15">
      <c r="B11" s="266" t="s">
        <v>636</v>
      </c>
      <c r="C11" s="266"/>
      <c r="D11" s="266"/>
      <c r="E11" s="266"/>
      <c r="F11" s="266"/>
      <c r="G11" s="266"/>
      <c r="H11" s="266"/>
    </row>
    <row r="12" spans="1:1028" x14ac:dyDescent="0.15">
      <c r="A12" s="5"/>
      <c r="B12" s="266"/>
      <c r="C12" s="266"/>
      <c r="D12" s="266"/>
      <c r="E12" s="266"/>
      <c r="F12" s="266"/>
      <c r="G12" s="266"/>
      <c r="H12" s="266"/>
      <c r="U12" s="5"/>
      <c r="V12" s="5"/>
      <c r="W12" s="5"/>
      <c r="X12" s="5"/>
      <c r="Y12" s="5"/>
      <c r="Z12" s="5"/>
      <c r="AC12" s="5"/>
      <c r="AD12" s="5"/>
      <c r="AE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row>
    <row r="13" spans="1:1028" x14ac:dyDescent="0.15">
      <c r="A13" s="5"/>
      <c r="B13" s="266"/>
      <c r="C13" s="266"/>
      <c r="D13" s="266"/>
      <c r="E13" s="266"/>
      <c r="F13" s="266"/>
      <c r="G13" s="266"/>
      <c r="H13" s="266"/>
      <c r="U13" s="5"/>
      <c r="V13" s="5"/>
      <c r="W13" s="5"/>
      <c r="X13" s="5"/>
      <c r="Y13" s="5"/>
      <c r="Z13" s="5"/>
      <c r="AC13" s="5"/>
      <c r="AD13" s="5"/>
      <c r="AE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row>
    <row r="14" spans="1:1028" ht="12.5" customHeight="1" x14ac:dyDescent="0.15">
      <c r="A14" s="5"/>
      <c r="B14" s="266" t="s">
        <v>727</v>
      </c>
      <c r="C14" s="266"/>
      <c r="D14" s="266"/>
      <c r="E14" s="266"/>
      <c r="F14" s="266"/>
      <c r="G14" s="266"/>
      <c r="H14" s="266"/>
      <c r="U14" s="5"/>
      <c r="V14" s="5"/>
      <c r="W14" s="5"/>
      <c r="X14" s="5"/>
      <c r="Y14" s="5"/>
      <c r="Z14" s="5"/>
      <c r="AC14" s="5"/>
      <c r="AD14" s="5"/>
      <c r="AE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row>
    <row r="15" spans="1:1028" x14ac:dyDescent="0.15">
      <c r="A15" s="5"/>
      <c r="B15" s="266"/>
      <c r="C15" s="266"/>
      <c r="D15" s="266"/>
      <c r="E15" s="266"/>
      <c r="F15" s="266"/>
      <c r="G15" s="266"/>
      <c r="H15" s="266"/>
      <c r="U15" s="5"/>
      <c r="V15" s="5"/>
      <c r="W15" s="5"/>
      <c r="X15" s="5"/>
      <c r="Y15" s="5"/>
      <c r="Z15" s="5"/>
      <c r="AC15" s="5"/>
      <c r="AD15" s="5"/>
      <c r="AE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row>
    <row r="16" spans="1:1028" x14ac:dyDescent="0.15">
      <c r="A16" s="5"/>
      <c r="B16" s="266"/>
      <c r="C16" s="266"/>
      <c r="D16" s="266"/>
      <c r="E16" s="266"/>
      <c r="F16" s="266"/>
      <c r="G16" s="266"/>
      <c r="H16" s="266"/>
      <c r="U16" s="5"/>
      <c r="V16" s="5"/>
      <c r="W16" s="5"/>
      <c r="X16" s="5"/>
      <c r="Y16" s="5"/>
      <c r="Z16" s="5"/>
      <c r="AC16" s="5"/>
      <c r="AD16" s="5"/>
      <c r="AE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row>
    <row r="17" spans="1:1031" x14ac:dyDescent="0.15">
      <c r="A17" s="5"/>
      <c r="B17" s="266"/>
      <c r="C17" s="266"/>
      <c r="D17" s="266"/>
      <c r="E17" s="266"/>
      <c r="F17" s="266"/>
      <c r="G17" s="266"/>
      <c r="H17" s="266"/>
    </row>
    <row r="18" spans="1:1031" x14ac:dyDescent="0.15">
      <c r="A18" s="5"/>
      <c r="B18" s="266"/>
      <c r="C18" s="266"/>
      <c r="D18" s="266"/>
      <c r="E18" s="266"/>
      <c r="F18" s="266"/>
      <c r="G18" s="266"/>
      <c r="H18" s="266"/>
      <c r="U18" s="5"/>
      <c r="V18" s="5"/>
      <c r="W18" s="5"/>
      <c r="X18" s="5"/>
      <c r="Y18" s="5"/>
      <c r="Z18" s="5"/>
      <c r="AC18" s="5"/>
      <c r="AD18" s="5"/>
      <c r="AE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row>
    <row r="19" spans="1:1031" x14ac:dyDescent="0.15">
      <c r="A19" s="5"/>
      <c r="B19" s="266"/>
      <c r="C19" s="266"/>
      <c r="D19" s="266"/>
      <c r="E19" s="266"/>
      <c r="F19" s="266"/>
      <c r="G19" s="266"/>
      <c r="H19" s="266"/>
      <c r="U19" s="5"/>
      <c r="V19" s="5"/>
      <c r="W19" s="5"/>
      <c r="X19" s="5"/>
      <c r="Y19" s="5"/>
      <c r="Z19" s="5"/>
      <c r="AC19" s="5"/>
      <c r="AD19" s="5"/>
      <c r="AE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row>
    <row r="20" spans="1:1031" x14ac:dyDescent="0.15">
      <c r="A20" s="5"/>
      <c r="B20" s="223"/>
      <c r="C20" s="223"/>
      <c r="D20" s="223"/>
      <c r="E20" s="223"/>
      <c r="F20" s="223"/>
      <c r="G20" s="223"/>
      <c r="H20" s="223"/>
      <c r="U20" s="5"/>
      <c r="V20" s="5"/>
      <c r="W20" s="5"/>
      <c r="X20" s="5"/>
      <c r="Y20" s="5"/>
      <c r="Z20" s="5"/>
      <c r="AC20" s="5"/>
      <c r="AD20" s="5"/>
      <c r="AE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row>
    <row r="21" spans="1:1031" ht="28" x14ac:dyDescent="0.3">
      <c r="B21" s="1" t="s">
        <v>54</v>
      </c>
      <c r="E21" s="4"/>
      <c r="F21" s="4"/>
    </row>
    <row r="22" spans="1:1031" x14ac:dyDescent="0.15">
      <c r="E22" s="4"/>
      <c r="F22" s="6"/>
      <c r="G22" s="6"/>
      <c r="I22" s="6"/>
      <c r="J22" s="6"/>
      <c r="K22" s="6"/>
      <c r="L22" s="6"/>
      <c r="M22" s="6"/>
      <c r="N22" s="6"/>
      <c r="O22" s="6"/>
      <c r="P22" s="6"/>
      <c r="Q22" s="6"/>
      <c r="R22" s="6"/>
      <c r="S22" s="6"/>
      <c r="T22" s="6"/>
      <c r="V22" s="6"/>
      <c r="W22" s="6"/>
      <c r="X22" s="6"/>
    </row>
    <row r="23" spans="1:1031" x14ac:dyDescent="0.15">
      <c r="B23" s="243" t="s">
        <v>707</v>
      </c>
      <c r="C23" s="243"/>
      <c r="D23" s="243"/>
      <c r="E23" s="243"/>
      <c r="F23" s="243"/>
      <c r="G23" s="243"/>
      <c r="H23" s="243"/>
      <c r="I23" s="6"/>
      <c r="J23" s="6"/>
      <c r="K23" s="6"/>
      <c r="L23" s="6"/>
      <c r="M23" s="6"/>
      <c r="N23" s="6"/>
      <c r="O23" s="6"/>
      <c r="P23" s="6"/>
      <c r="Q23" s="6"/>
      <c r="R23" s="6"/>
      <c r="S23" s="6"/>
      <c r="T23" s="6"/>
      <c r="U23" s="5"/>
      <c r="V23" s="6"/>
      <c r="W23" s="6"/>
      <c r="X23" s="6"/>
      <c r="Y23" s="5"/>
      <c r="Z23" s="5"/>
      <c r="AC23" s="5"/>
      <c r="AD23" s="5"/>
      <c r="AE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c r="AML23" s="5"/>
      <c r="AMM23" s="5"/>
      <c r="AMN23" s="5"/>
    </row>
    <row r="24" spans="1:1031" s="28" customFormat="1" x14ac:dyDescent="0.15">
      <c r="A24" s="5"/>
      <c r="B24" s="243"/>
      <c r="C24" s="243"/>
      <c r="D24" s="243"/>
      <c r="E24" s="243"/>
      <c r="F24" s="243"/>
      <c r="G24" s="243"/>
      <c r="H24" s="243"/>
      <c r="J24" s="59"/>
      <c r="K24" s="59"/>
      <c r="L24" s="59"/>
      <c r="M24" s="59"/>
      <c r="N24" s="59"/>
      <c r="O24" s="59"/>
      <c r="P24" s="59"/>
      <c r="S24" s="105"/>
      <c r="T24" s="105"/>
      <c r="AA24" s="105"/>
      <c r="AB24" s="105"/>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c r="XH24" s="27"/>
      <c r="XI24" s="27"/>
      <c r="XJ24" s="27"/>
      <c r="XK24" s="27"/>
      <c r="XL24" s="27"/>
      <c r="XM24" s="27"/>
      <c r="XN24" s="27"/>
      <c r="XO24" s="27"/>
      <c r="XP24" s="27"/>
      <c r="XQ24" s="27"/>
      <c r="XR24" s="27"/>
      <c r="XS24" s="27"/>
      <c r="XT24" s="27"/>
      <c r="XU24" s="27"/>
      <c r="XV24" s="27"/>
      <c r="XW24" s="27"/>
      <c r="XX24" s="27"/>
      <c r="XY24" s="27"/>
      <c r="XZ24" s="27"/>
      <c r="YA24" s="27"/>
      <c r="YB24" s="27"/>
      <c r="YC24" s="27"/>
      <c r="YD24" s="27"/>
      <c r="YE24" s="27"/>
      <c r="YF24" s="27"/>
      <c r="YG24" s="27"/>
      <c r="YH24" s="27"/>
      <c r="YI24" s="27"/>
      <c r="YJ24" s="27"/>
      <c r="YK24" s="27"/>
      <c r="YL24" s="27"/>
      <c r="YM24" s="27"/>
      <c r="YN24" s="27"/>
      <c r="YO24" s="27"/>
      <c r="YP24" s="27"/>
      <c r="YQ24" s="27"/>
      <c r="YR24" s="27"/>
      <c r="YS24" s="27"/>
      <c r="YT24" s="27"/>
      <c r="YU24" s="27"/>
      <c r="YV24" s="27"/>
      <c r="YW24" s="27"/>
      <c r="YX24" s="27"/>
      <c r="YY24" s="27"/>
      <c r="YZ24" s="27"/>
      <c r="ZA24" s="27"/>
      <c r="ZB24" s="27"/>
      <c r="ZC24" s="27"/>
      <c r="ZD24" s="27"/>
      <c r="ZE24" s="27"/>
      <c r="ZF24" s="27"/>
      <c r="ZG24" s="27"/>
      <c r="ZH24" s="27"/>
      <c r="ZI24" s="27"/>
      <c r="ZJ24" s="27"/>
      <c r="ZK24" s="27"/>
      <c r="ZL24" s="27"/>
      <c r="ZM24" s="27"/>
      <c r="ZN24" s="27"/>
      <c r="ZO24" s="27"/>
      <c r="ZP24" s="27"/>
      <c r="ZQ24" s="27"/>
      <c r="ZR24" s="27"/>
      <c r="ZS24" s="27"/>
      <c r="ZT24" s="27"/>
      <c r="ZU24" s="27"/>
      <c r="ZV24" s="27"/>
      <c r="ZW24" s="27"/>
      <c r="ZX24" s="27"/>
      <c r="ZY24" s="27"/>
      <c r="ZZ24" s="27"/>
      <c r="AAA24" s="27"/>
      <c r="AAB24" s="27"/>
      <c r="AAC24" s="27"/>
      <c r="AAD24" s="27"/>
      <c r="AAE24" s="27"/>
      <c r="AAF24" s="27"/>
      <c r="AAG24" s="27"/>
      <c r="AAH24" s="27"/>
      <c r="AAI24" s="27"/>
      <c r="AAJ24" s="27"/>
      <c r="AAK24" s="27"/>
      <c r="AAL24" s="27"/>
      <c r="AAM24" s="27"/>
      <c r="AAN24" s="27"/>
      <c r="AAO24" s="27"/>
      <c r="AAP24" s="27"/>
      <c r="AAQ24" s="27"/>
      <c r="AAR24" s="27"/>
      <c r="AAS24" s="27"/>
      <c r="AAT24" s="27"/>
      <c r="AAU24" s="27"/>
      <c r="AAV24" s="27"/>
      <c r="AAW24" s="27"/>
      <c r="AAX24" s="27"/>
      <c r="AAY24" s="27"/>
      <c r="AAZ24" s="27"/>
      <c r="ABA24" s="27"/>
      <c r="ABB24" s="27"/>
      <c r="ABC24" s="27"/>
      <c r="ABD24" s="27"/>
      <c r="ABE24" s="27"/>
      <c r="ABF24" s="27"/>
      <c r="ABG24" s="27"/>
      <c r="ABH24" s="27"/>
      <c r="ABI24" s="27"/>
      <c r="ABJ24" s="27"/>
      <c r="ABK24" s="27"/>
      <c r="ABL24" s="27"/>
      <c r="ABM24" s="27"/>
      <c r="ABN24" s="27"/>
      <c r="ABO24" s="27"/>
      <c r="ABP24" s="27"/>
      <c r="ABQ24" s="27"/>
      <c r="ABR24" s="27"/>
      <c r="ABS24" s="27"/>
      <c r="ABT24" s="27"/>
      <c r="ABU24" s="27"/>
      <c r="ABV24" s="27"/>
      <c r="ABW24" s="27"/>
      <c r="ABX24" s="27"/>
      <c r="ABY24" s="27"/>
      <c r="ABZ24" s="27"/>
      <c r="ACA24" s="27"/>
      <c r="ACB24" s="27"/>
      <c r="ACC24" s="27"/>
      <c r="ACD24" s="27"/>
      <c r="ACE24" s="27"/>
      <c r="ACF24" s="27"/>
      <c r="ACG24" s="27"/>
      <c r="ACH24" s="27"/>
      <c r="ACI24" s="27"/>
      <c r="ACJ24" s="27"/>
      <c r="ACK24" s="27"/>
      <c r="ACL24" s="27"/>
      <c r="ACM24" s="27"/>
      <c r="ACN24" s="27"/>
      <c r="ACO24" s="27"/>
      <c r="ACP24" s="27"/>
      <c r="ACQ24" s="27"/>
      <c r="ACR24" s="27"/>
      <c r="ACS24" s="27"/>
      <c r="ACT24" s="27"/>
      <c r="ACU24" s="27"/>
      <c r="ACV24" s="27"/>
      <c r="ACW24" s="27"/>
      <c r="ACX24" s="27"/>
      <c r="ACY24" s="27"/>
      <c r="ACZ24" s="27"/>
      <c r="ADA24" s="27"/>
      <c r="ADB24" s="27"/>
      <c r="ADC24" s="27"/>
      <c r="ADD24" s="27"/>
      <c r="ADE24" s="27"/>
      <c r="ADF24" s="27"/>
      <c r="ADG24" s="27"/>
      <c r="ADH24" s="27"/>
      <c r="ADI24" s="27"/>
      <c r="ADJ24" s="27"/>
      <c r="ADK24" s="27"/>
      <c r="ADL24" s="27"/>
      <c r="ADM24" s="27"/>
      <c r="ADN24" s="27"/>
      <c r="ADO24" s="27"/>
      <c r="ADP24" s="27"/>
      <c r="ADQ24" s="27"/>
      <c r="ADR24" s="27"/>
      <c r="ADS24" s="27"/>
      <c r="ADT24" s="27"/>
      <c r="ADU24" s="27"/>
      <c r="ADV24" s="27"/>
      <c r="ADW24" s="27"/>
      <c r="ADX24" s="27"/>
      <c r="ADY24" s="27"/>
      <c r="ADZ24" s="27"/>
      <c r="AEA24" s="27"/>
      <c r="AEB24" s="27"/>
      <c r="AEC24" s="27"/>
      <c r="AED24" s="27"/>
      <c r="AEE24" s="27"/>
      <c r="AEF24" s="27"/>
      <c r="AEG24" s="27"/>
      <c r="AEH24" s="27"/>
      <c r="AEI24" s="27"/>
      <c r="AEJ24" s="27"/>
      <c r="AEK24" s="27"/>
      <c r="AEL24" s="27"/>
      <c r="AEM24" s="27"/>
      <c r="AEN24" s="27"/>
      <c r="AEO24" s="27"/>
      <c r="AEP24" s="27"/>
      <c r="AEQ24" s="27"/>
      <c r="AER24" s="27"/>
      <c r="AES24" s="27"/>
      <c r="AET24" s="27"/>
      <c r="AEU24" s="27"/>
      <c r="AEV24" s="27"/>
      <c r="AEW24" s="27"/>
      <c r="AEX24" s="27"/>
      <c r="AEY24" s="27"/>
      <c r="AEZ24" s="27"/>
      <c r="AFA24" s="27"/>
      <c r="AFB24" s="27"/>
      <c r="AFC24" s="27"/>
      <c r="AFD24" s="27"/>
      <c r="AFE24" s="27"/>
      <c r="AFF24" s="27"/>
      <c r="AFG24" s="27"/>
      <c r="AFH24" s="27"/>
      <c r="AFI24" s="27"/>
      <c r="AFJ24" s="27"/>
      <c r="AFK24" s="27"/>
      <c r="AFL24" s="27"/>
      <c r="AFM24" s="27"/>
      <c r="AFN24" s="27"/>
      <c r="AFO24" s="27"/>
      <c r="AFP24" s="27"/>
      <c r="AFQ24" s="27"/>
      <c r="AFR24" s="27"/>
      <c r="AFS24" s="27"/>
      <c r="AFT24" s="27"/>
      <c r="AFU24" s="27"/>
      <c r="AFV24" s="27"/>
      <c r="AFW24" s="27"/>
      <c r="AFX24" s="27"/>
      <c r="AFY24" s="27"/>
      <c r="AFZ24" s="27"/>
      <c r="AGA24" s="27"/>
      <c r="AGB24" s="27"/>
      <c r="AGC24" s="27"/>
      <c r="AGD24" s="27"/>
      <c r="AGE24" s="27"/>
      <c r="AGF24" s="27"/>
      <c r="AGG24" s="27"/>
      <c r="AGH24" s="27"/>
      <c r="AGI24" s="27"/>
      <c r="AGJ24" s="27"/>
      <c r="AGK24" s="27"/>
      <c r="AGL24" s="27"/>
      <c r="AGM24" s="27"/>
      <c r="AGN24" s="27"/>
      <c r="AGO24" s="27"/>
      <c r="AGP24" s="27"/>
      <c r="AGQ24" s="27"/>
      <c r="AGR24" s="27"/>
      <c r="AGS24" s="27"/>
      <c r="AGT24" s="27"/>
      <c r="AGU24" s="27"/>
      <c r="AGV24" s="27"/>
      <c r="AGW24" s="27"/>
      <c r="AGX24" s="27"/>
      <c r="AGY24" s="27"/>
      <c r="AGZ24" s="27"/>
      <c r="AHA24" s="27"/>
      <c r="AHB24" s="27"/>
      <c r="AHC24" s="27"/>
      <c r="AHD24" s="27"/>
      <c r="AHE24" s="27"/>
      <c r="AHF24" s="27"/>
      <c r="AHG24" s="27"/>
      <c r="AHH24" s="27"/>
      <c r="AHI24" s="27"/>
      <c r="AHJ24" s="27"/>
      <c r="AHK24" s="27"/>
      <c r="AHL24" s="27"/>
      <c r="AHM24" s="27"/>
      <c r="AHN24" s="27"/>
      <c r="AHO24" s="27"/>
      <c r="AHP24" s="27"/>
      <c r="AHQ24" s="27"/>
      <c r="AHR24" s="27"/>
      <c r="AHS24" s="27"/>
      <c r="AHT24" s="27"/>
      <c r="AHU24" s="27"/>
      <c r="AHV24" s="27"/>
      <c r="AHW24" s="27"/>
      <c r="AHX24" s="27"/>
      <c r="AHY24" s="27"/>
      <c r="AHZ24" s="27"/>
      <c r="AIA24" s="27"/>
      <c r="AIB24" s="27"/>
      <c r="AIC24" s="27"/>
      <c r="AID24" s="27"/>
      <c r="AIE24" s="27"/>
      <c r="AIF24" s="27"/>
      <c r="AIG24" s="27"/>
      <c r="AIH24" s="27"/>
      <c r="AII24" s="27"/>
      <c r="AIJ24" s="27"/>
      <c r="AIK24" s="27"/>
      <c r="AIL24" s="27"/>
      <c r="AIM24" s="27"/>
      <c r="AIN24" s="27"/>
      <c r="AIO24" s="27"/>
      <c r="AIP24" s="27"/>
      <c r="AIQ24" s="27"/>
      <c r="AIR24" s="27"/>
      <c r="AIS24" s="27"/>
      <c r="AIT24" s="27"/>
      <c r="AIU24" s="27"/>
      <c r="AIV24" s="27"/>
      <c r="AIW24" s="27"/>
      <c r="AIX24" s="27"/>
      <c r="AIY24" s="27"/>
      <c r="AIZ24" s="27"/>
      <c r="AJA24" s="27"/>
      <c r="AJB24" s="27"/>
      <c r="AJC24" s="27"/>
      <c r="AJD24" s="27"/>
      <c r="AJE24" s="27"/>
      <c r="AJF24" s="27"/>
      <c r="AJG24" s="27"/>
      <c r="AJH24" s="27"/>
      <c r="AJI24" s="27"/>
      <c r="AJJ24" s="27"/>
      <c r="AJK24" s="27"/>
      <c r="AJL24" s="27"/>
      <c r="AJM24" s="27"/>
      <c r="AJN24" s="27"/>
      <c r="AJO24" s="27"/>
      <c r="AJP24" s="27"/>
      <c r="AJQ24" s="27"/>
      <c r="AJR24" s="27"/>
      <c r="AJS24" s="27"/>
      <c r="AJT24" s="27"/>
      <c r="AJU24" s="27"/>
      <c r="AJV24" s="27"/>
      <c r="AJW24" s="27"/>
      <c r="AJX24" s="27"/>
      <c r="AJY24" s="27"/>
      <c r="AJZ24" s="27"/>
      <c r="AKA24" s="27"/>
      <c r="AKB24" s="27"/>
      <c r="AKC24" s="27"/>
      <c r="AKD24" s="27"/>
      <c r="AKE24" s="27"/>
      <c r="AKF24" s="27"/>
      <c r="AKG24" s="27"/>
      <c r="AKH24" s="27"/>
      <c r="AKI24" s="27"/>
      <c r="AKJ24" s="27"/>
      <c r="AKK24" s="27"/>
      <c r="AKL24" s="27"/>
      <c r="AKM24" s="27"/>
      <c r="AKN24" s="27"/>
      <c r="AKO24" s="27"/>
      <c r="AKP24" s="27"/>
      <c r="AKQ24" s="27"/>
      <c r="AKR24" s="27"/>
      <c r="AKS24" s="27"/>
      <c r="AKT24" s="27"/>
      <c r="AKU24" s="27"/>
      <c r="AKV24" s="27"/>
      <c r="AKW24" s="27"/>
      <c r="AKX24" s="27"/>
      <c r="AKY24" s="27"/>
      <c r="AKZ24" s="27"/>
      <c r="ALA24" s="27"/>
      <c r="ALB24" s="27"/>
      <c r="ALC24" s="27"/>
      <c r="ALD24" s="27"/>
      <c r="ALE24" s="27"/>
      <c r="ALF24" s="27"/>
      <c r="ALG24" s="27"/>
      <c r="ALH24" s="27"/>
      <c r="ALI24" s="27"/>
      <c r="ALJ24" s="27"/>
      <c r="ALK24" s="27"/>
      <c r="ALL24" s="27"/>
      <c r="ALM24" s="27"/>
      <c r="ALN24" s="27"/>
      <c r="ALO24" s="27"/>
      <c r="ALP24" s="27"/>
      <c r="ALQ24" s="27"/>
      <c r="ALR24" s="27"/>
      <c r="ALS24" s="27"/>
      <c r="ALT24" s="27"/>
      <c r="ALU24" s="27"/>
      <c r="ALV24" s="27"/>
      <c r="ALW24" s="27"/>
      <c r="ALX24" s="27"/>
      <c r="ALY24" s="27"/>
      <c r="ALZ24" s="27"/>
      <c r="AMA24" s="27"/>
      <c r="AMB24" s="27"/>
      <c r="AMC24" s="27"/>
      <c r="AMD24" s="27"/>
      <c r="AME24" s="27"/>
      <c r="AMF24" s="27"/>
      <c r="AMG24" s="27"/>
      <c r="AMH24" s="27"/>
      <c r="AMI24" s="27"/>
      <c r="AMJ24" s="27"/>
      <c r="AMK24" s="27"/>
      <c r="AML24" s="27"/>
      <c r="AMM24" s="27"/>
    </row>
    <row r="25" spans="1:1031" s="28" customFormat="1" ht="42.75" customHeight="1" x14ac:dyDescent="0.15">
      <c r="A25" s="27"/>
      <c r="B25" s="267" t="s">
        <v>652</v>
      </c>
      <c r="C25" s="268"/>
      <c r="D25" s="268"/>
      <c r="E25" s="268"/>
      <c r="F25" s="268"/>
      <c r="G25" s="268"/>
      <c r="H25" s="268"/>
      <c r="I25" s="268"/>
      <c r="J25" s="268"/>
      <c r="K25" s="268"/>
      <c r="L25" s="268"/>
      <c r="M25" s="271"/>
      <c r="N25" s="267" t="s">
        <v>3</v>
      </c>
      <c r="O25" s="268"/>
      <c r="P25" s="268"/>
      <c r="Q25" s="268"/>
      <c r="R25" s="268"/>
      <c r="S25" s="268"/>
      <c r="T25" s="268"/>
      <c r="U25" s="268"/>
      <c r="V25" s="268"/>
      <c r="W25" s="268"/>
      <c r="X25" s="268"/>
      <c r="AA25" s="105"/>
      <c r="AB25" s="105"/>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c r="LX25" s="27"/>
      <c r="LY25" s="27"/>
      <c r="LZ25" s="27"/>
      <c r="MA25" s="27"/>
      <c r="MB25" s="27"/>
      <c r="MC25" s="27"/>
      <c r="MD25" s="27"/>
      <c r="ME25" s="27"/>
      <c r="MF25" s="27"/>
      <c r="MG25" s="27"/>
      <c r="MH25" s="27"/>
      <c r="MI25" s="27"/>
      <c r="MJ25" s="27"/>
      <c r="MK25" s="27"/>
      <c r="ML25" s="27"/>
      <c r="MM25" s="27"/>
      <c r="MN25" s="27"/>
      <c r="MO25" s="27"/>
      <c r="MP25" s="27"/>
      <c r="MQ25" s="27"/>
      <c r="MR25" s="27"/>
      <c r="MS25" s="27"/>
      <c r="MT25" s="27"/>
      <c r="MU25" s="27"/>
      <c r="MV25" s="27"/>
      <c r="MW25" s="27"/>
      <c r="MX25" s="27"/>
      <c r="MY25" s="27"/>
      <c r="MZ25" s="27"/>
      <c r="NA25" s="27"/>
      <c r="NB25" s="27"/>
      <c r="NC25" s="27"/>
      <c r="ND25" s="27"/>
      <c r="NE25" s="27"/>
      <c r="NF25" s="27"/>
      <c r="NG25" s="27"/>
      <c r="NH25" s="27"/>
      <c r="NI25" s="27"/>
      <c r="NJ25" s="27"/>
      <c r="NK25" s="27"/>
      <c r="NL25" s="27"/>
      <c r="NM25" s="27"/>
      <c r="NN25" s="27"/>
      <c r="NO25" s="27"/>
      <c r="NP25" s="27"/>
      <c r="NQ25" s="27"/>
      <c r="NR25" s="27"/>
      <c r="NS25" s="27"/>
      <c r="NT25" s="27"/>
      <c r="NU25" s="27"/>
      <c r="NV25" s="27"/>
      <c r="NW25" s="27"/>
      <c r="NX25" s="27"/>
      <c r="NY25" s="27"/>
      <c r="NZ25" s="27"/>
      <c r="OA25" s="27"/>
      <c r="OB25" s="27"/>
      <c r="OC25" s="27"/>
      <c r="OD25" s="27"/>
      <c r="OE25" s="27"/>
      <c r="OF25" s="27"/>
      <c r="OG25" s="27"/>
      <c r="OH25" s="27"/>
      <c r="OI25" s="27"/>
      <c r="OJ25" s="27"/>
      <c r="OK25" s="27"/>
      <c r="OL25" s="27"/>
      <c r="OM25" s="27"/>
      <c r="ON25" s="27"/>
      <c r="OO25" s="27"/>
      <c r="OP25" s="27"/>
      <c r="OQ25" s="27"/>
      <c r="OR25" s="27"/>
      <c r="OS25" s="27"/>
      <c r="OT25" s="27"/>
      <c r="OU25" s="27"/>
      <c r="OV25" s="27"/>
      <c r="OW25" s="27"/>
      <c r="OX25" s="27"/>
      <c r="OY25" s="27"/>
      <c r="OZ25" s="27"/>
      <c r="PA25" s="27"/>
      <c r="PB25" s="27"/>
      <c r="PC25" s="27"/>
      <c r="PD25" s="27"/>
      <c r="PE25" s="27"/>
      <c r="PF25" s="27"/>
      <c r="PG25" s="27"/>
      <c r="PH25" s="27"/>
      <c r="PI25" s="27"/>
      <c r="PJ25" s="27"/>
      <c r="PK25" s="27"/>
      <c r="PL25" s="27"/>
      <c r="PM25" s="27"/>
      <c r="PN25" s="27"/>
      <c r="PO25" s="27"/>
      <c r="PP25" s="27"/>
      <c r="PQ25" s="27"/>
      <c r="PR25" s="27"/>
      <c r="PS25" s="27"/>
      <c r="PT25" s="27"/>
      <c r="PU25" s="27"/>
      <c r="PV25" s="27"/>
      <c r="PW25" s="27"/>
      <c r="PX25" s="27"/>
      <c r="PY25" s="27"/>
      <c r="PZ25" s="27"/>
      <c r="QA25" s="27"/>
      <c r="QB25" s="27"/>
      <c r="QC25" s="27"/>
      <c r="QD25" s="27"/>
      <c r="QE25" s="27"/>
      <c r="QF25" s="27"/>
      <c r="QG25" s="27"/>
      <c r="QH25" s="27"/>
      <c r="QI25" s="27"/>
      <c r="QJ25" s="27"/>
      <c r="QK25" s="27"/>
      <c r="QL25" s="27"/>
      <c r="QM25" s="27"/>
      <c r="QN25" s="27"/>
      <c r="QO25" s="27"/>
      <c r="QP25" s="27"/>
      <c r="QQ25" s="27"/>
      <c r="QR25" s="27"/>
      <c r="QS25" s="27"/>
      <c r="QT25" s="27"/>
      <c r="QU25" s="27"/>
      <c r="QV25" s="27"/>
      <c r="QW25" s="27"/>
      <c r="QX25" s="27"/>
      <c r="QY25" s="27"/>
      <c r="QZ25" s="27"/>
      <c r="RA25" s="27"/>
      <c r="RB25" s="27"/>
      <c r="RC25" s="27"/>
      <c r="RD25" s="27"/>
      <c r="RE25" s="27"/>
      <c r="RF25" s="27"/>
      <c r="RG25" s="27"/>
      <c r="RH25" s="27"/>
      <c r="RI25" s="27"/>
      <c r="RJ25" s="27"/>
      <c r="RK25" s="27"/>
      <c r="RL25" s="27"/>
      <c r="RM25" s="27"/>
      <c r="RN25" s="27"/>
      <c r="RO25" s="27"/>
      <c r="RP25" s="27"/>
      <c r="RQ25" s="27"/>
      <c r="RR25" s="27"/>
      <c r="RS25" s="27"/>
      <c r="RT25" s="27"/>
      <c r="RU25" s="27"/>
      <c r="RV25" s="27"/>
      <c r="RW25" s="27"/>
      <c r="RX25" s="27"/>
      <c r="RY25" s="27"/>
      <c r="RZ25" s="27"/>
      <c r="SA25" s="27"/>
      <c r="SB25" s="27"/>
      <c r="SC25" s="27"/>
      <c r="SD25" s="27"/>
      <c r="SE25" s="27"/>
      <c r="SF25" s="27"/>
      <c r="SG25" s="27"/>
      <c r="SH25" s="27"/>
      <c r="SI25" s="27"/>
      <c r="SJ25" s="27"/>
      <c r="SK25" s="27"/>
      <c r="SL25" s="27"/>
      <c r="SM25" s="27"/>
      <c r="SN25" s="27"/>
      <c r="SO25" s="27"/>
      <c r="SP25" s="27"/>
      <c r="SQ25" s="27"/>
      <c r="SR25" s="27"/>
      <c r="SS25" s="27"/>
      <c r="ST25" s="27"/>
      <c r="SU25" s="27"/>
      <c r="SV25" s="27"/>
      <c r="SW25" s="27"/>
      <c r="SX25" s="27"/>
      <c r="SY25" s="27"/>
      <c r="SZ25" s="27"/>
      <c r="TA25" s="27"/>
      <c r="TB25" s="27"/>
      <c r="TC25" s="27"/>
      <c r="TD25" s="27"/>
      <c r="TE25" s="27"/>
      <c r="TF25" s="27"/>
      <c r="TG25" s="27"/>
      <c r="TH25" s="27"/>
      <c r="TI25" s="27"/>
      <c r="TJ25" s="27"/>
      <c r="TK25" s="27"/>
      <c r="TL25" s="27"/>
      <c r="TM25" s="27"/>
      <c r="TN25" s="27"/>
      <c r="TO25" s="27"/>
      <c r="TP25" s="27"/>
      <c r="TQ25" s="27"/>
      <c r="TR25" s="27"/>
      <c r="TS25" s="27"/>
      <c r="TT25" s="27"/>
      <c r="TU25" s="27"/>
      <c r="TV25" s="27"/>
      <c r="TW25" s="27"/>
      <c r="TX25" s="27"/>
      <c r="TY25" s="27"/>
      <c r="TZ25" s="27"/>
      <c r="UA25" s="27"/>
      <c r="UB25" s="27"/>
      <c r="UC25" s="27"/>
      <c r="UD25" s="27"/>
      <c r="UE25" s="27"/>
      <c r="UF25" s="27"/>
      <c r="UG25" s="27"/>
      <c r="UH25" s="27"/>
      <c r="UI25" s="27"/>
      <c r="UJ25" s="27"/>
      <c r="UK25" s="27"/>
      <c r="UL25" s="27"/>
      <c r="UM25" s="27"/>
      <c r="UN25" s="27"/>
      <c r="UO25" s="27"/>
      <c r="UP25" s="27"/>
      <c r="UQ25" s="27"/>
      <c r="UR25" s="27"/>
      <c r="US25" s="27"/>
      <c r="UT25" s="27"/>
      <c r="UU25" s="27"/>
      <c r="UV25" s="27"/>
      <c r="UW25" s="27"/>
      <c r="UX25" s="27"/>
      <c r="UY25" s="27"/>
      <c r="UZ25" s="27"/>
      <c r="VA25" s="27"/>
      <c r="VB25" s="27"/>
      <c r="VC25" s="27"/>
      <c r="VD25" s="27"/>
      <c r="VE25" s="27"/>
      <c r="VF25" s="27"/>
      <c r="VG25" s="27"/>
      <c r="VH25" s="27"/>
      <c r="VI25" s="27"/>
      <c r="VJ25" s="27"/>
      <c r="VK25" s="27"/>
      <c r="VL25" s="27"/>
      <c r="VM25" s="27"/>
      <c r="VN25" s="27"/>
      <c r="VO25" s="27"/>
      <c r="VP25" s="27"/>
      <c r="VQ25" s="27"/>
      <c r="VR25" s="27"/>
      <c r="VS25" s="27"/>
      <c r="VT25" s="27"/>
      <c r="VU25" s="27"/>
      <c r="VV25" s="27"/>
      <c r="VW25" s="27"/>
      <c r="VX25" s="27"/>
      <c r="VY25" s="27"/>
      <c r="VZ25" s="27"/>
      <c r="WA25" s="27"/>
      <c r="WB25" s="27"/>
      <c r="WC25" s="27"/>
      <c r="WD25" s="27"/>
      <c r="WE25" s="27"/>
      <c r="WF25" s="27"/>
      <c r="WG25" s="27"/>
      <c r="WH25" s="27"/>
      <c r="WI25" s="27"/>
      <c r="WJ25" s="27"/>
      <c r="WK25" s="27"/>
      <c r="WL25" s="27"/>
      <c r="WM25" s="27"/>
      <c r="WN25" s="27"/>
      <c r="WO25" s="27"/>
      <c r="WP25" s="27"/>
      <c r="WQ25" s="27"/>
      <c r="WR25" s="27"/>
      <c r="WS25" s="27"/>
      <c r="WT25" s="27"/>
      <c r="WU25" s="27"/>
      <c r="WV25" s="27"/>
      <c r="WW25" s="27"/>
      <c r="WX25" s="27"/>
      <c r="WY25" s="27"/>
      <c r="WZ25" s="27"/>
      <c r="XA25" s="27"/>
      <c r="XB25" s="27"/>
      <c r="XC25" s="27"/>
      <c r="XD25" s="27"/>
      <c r="XE25" s="27"/>
      <c r="XF25" s="27"/>
      <c r="XG25" s="27"/>
      <c r="XH25" s="27"/>
      <c r="XI25" s="27"/>
      <c r="XJ25" s="27"/>
      <c r="XK25" s="27"/>
      <c r="XL25" s="27"/>
      <c r="XM25" s="27"/>
      <c r="XN25" s="27"/>
      <c r="XO25" s="27"/>
      <c r="XP25" s="27"/>
      <c r="XQ25" s="27"/>
      <c r="XR25" s="27"/>
      <c r="XS25" s="27"/>
      <c r="XT25" s="27"/>
      <c r="XU25" s="27"/>
      <c r="XV25" s="27"/>
      <c r="XW25" s="27"/>
      <c r="XX25" s="27"/>
      <c r="XY25" s="27"/>
      <c r="XZ25" s="27"/>
      <c r="YA25" s="27"/>
      <c r="YB25" s="27"/>
      <c r="YC25" s="27"/>
      <c r="YD25" s="27"/>
      <c r="YE25" s="27"/>
      <c r="YF25" s="27"/>
      <c r="YG25" s="27"/>
      <c r="YH25" s="27"/>
      <c r="YI25" s="27"/>
      <c r="YJ25" s="27"/>
      <c r="YK25" s="27"/>
      <c r="YL25" s="27"/>
      <c r="YM25" s="27"/>
      <c r="YN25" s="27"/>
      <c r="YO25" s="27"/>
      <c r="YP25" s="27"/>
      <c r="YQ25" s="27"/>
      <c r="YR25" s="27"/>
      <c r="YS25" s="27"/>
      <c r="YT25" s="27"/>
      <c r="YU25" s="27"/>
      <c r="YV25" s="27"/>
      <c r="YW25" s="27"/>
      <c r="YX25" s="27"/>
      <c r="YY25" s="27"/>
      <c r="YZ25" s="27"/>
      <c r="ZA25" s="27"/>
      <c r="ZB25" s="27"/>
      <c r="ZC25" s="27"/>
      <c r="ZD25" s="27"/>
      <c r="ZE25" s="27"/>
      <c r="ZF25" s="27"/>
      <c r="ZG25" s="27"/>
      <c r="ZH25" s="27"/>
      <c r="ZI25" s="27"/>
      <c r="ZJ25" s="27"/>
      <c r="ZK25" s="27"/>
      <c r="ZL25" s="27"/>
      <c r="ZM25" s="27"/>
      <c r="ZN25" s="27"/>
      <c r="ZO25" s="27"/>
      <c r="ZP25" s="27"/>
      <c r="ZQ25" s="27"/>
      <c r="ZR25" s="27"/>
      <c r="ZS25" s="27"/>
      <c r="ZT25" s="27"/>
      <c r="ZU25" s="27"/>
      <c r="ZV25" s="27"/>
      <c r="ZW25" s="27"/>
      <c r="ZX25" s="27"/>
      <c r="ZY25" s="27"/>
      <c r="ZZ25" s="27"/>
      <c r="AAA25" s="27"/>
      <c r="AAB25" s="27"/>
      <c r="AAC25" s="27"/>
      <c r="AAD25" s="27"/>
      <c r="AAE25" s="27"/>
      <c r="AAF25" s="27"/>
      <c r="AAG25" s="27"/>
      <c r="AAH25" s="27"/>
      <c r="AAI25" s="27"/>
      <c r="AAJ25" s="27"/>
      <c r="AAK25" s="27"/>
      <c r="AAL25" s="27"/>
      <c r="AAM25" s="27"/>
      <c r="AAN25" s="27"/>
      <c r="AAO25" s="27"/>
      <c r="AAP25" s="27"/>
      <c r="AAQ25" s="27"/>
      <c r="AAR25" s="27"/>
      <c r="AAS25" s="27"/>
      <c r="AAT25" s="27"/>
      <c r="AAU25" s="27"/>
      <c r="AAV25" s="27"/>
      <c r="AAW25" s="27"/>
      <c r="AAX25" s="27"/>
      <c r="AAY25" s="27"/>
      <c r="AAZ25" s="27"/>
      <c r="ABA25" s="27"/>
      <c r="ABB25" s="27"/>
      <c r="ABC25" s="27"/>
      <c r="ABD25" s="27"/>
      <c r="ABE25" s="27"/>
      <c r="ABF25" s="27"/>
      <c r="ABG25" s="27"/>
      <c r="ABH25" s="27"/>
      <c r="ABI25" s="27"/>
      <c r="ABJ25" s="27"/>
      <c r="ABK25" s="27"/>
      <c r="ABL25" s="27"/>
      <c r="ABM25" s="27"/>
      <c r="ABN25" s="27"/>
      <c r="ABO25" s="27"/>
      <c r="ABP25" s="27"/>
      <c r="ABQ25" s="27"/>
      <c r="ABR25" s="27"/>
      <c r="ABS25" s="27"/>
      <c r="ABT25" s="27"/>
      <c r="ABU25" s="27"/>
      <c r="ABV25" s="27"/>
      <c r="ABW25" s="27"/>
      <c r="ABX25" s="27"/>
      <c r="ABY25" s="27"/>
      <c r="ABZ25" s="27"/>
      <c r="ACA25" s="27"/>
      <c r="ACB25" s="27"/>
      <c r="ACC25" s="27"/>
      <c r="ACD25" s="27"/>
      <c r="ACE25" s="27"/>
      <c r="ACF25" s="27"/>
      <c r="ACG25" s="27"/>
      <c r="ACH25" s="27"/>
      <c r="ACI25" s="27"/>
      <c r="ACJ25" s="27"/>
      <c r="ACK25" s="27"/>
      <c r="ACL25" s="27"/>
      <c r="ACM25" s="27"/>
      <c r="ACN25" s="27"/>
      <c r="ACO25" s="27"/>
      <c r="ACP25" s="27"/>
      <c r="ACQ25" s="27"/>
      <c r="ACR25" s="27"/>
      <c r="ACS25" s="27"/>
      <c r="ACT25" s="27"/>
      <c r="ACU25" s="27"/>
      <c r="ACV25" s="27"/>
      <c r="ACW25" s="27"/>
      <c r="ACX25" s="27"/>
      <c r="ACY25" s="27"/>
      <c r="ACZ25" s="27"/>
      <c r="ADA25" s="27"/>
      <c r="ADB25" s="27"/>
      <c r="ADC25" s="27"/>
      <c r="ADD25" s="27"/>
      <c r="ADE25" s="27"/>
      <c r="ADF25" s="27"/>
      <c r="ADG25" s="27"/>
      <c r="ADH25" s="27"/>
      <c r="ADI25" s="27"/>
      <c r="ADJ25" s="27"/>
      <c r="ADK25" s="27"/>
      <c r="ADL25" s="27"/>
      <c r="ADM25" s="27"/>
      <c r="ADN25" s="27"/>
      <c r="ADO25" s="27"/>
      <c r="ADP25" s="27"/>
      <c r="ADQ25" s="27"/>
      <c r="ADR25" s="27"/>
      <c r="ADS25" s="27"/>
      <c r="ADT25" s="27"/>
      <c r="ADU25" s="27"/>
      <c r="ADV25" s="27"/>
      <c r="ADW25" s="27"/>
      <c r="ADX25" s="27"/>
      <c r="ADY25" s="27"/>
      <c r="ADZ25" s="27"/>
      <c r="AEA25" s="27"/>
      <c r="AEB25" s="27"/>
      <c r="AEC25" s="27"/>
      <c r="AED25" s="27"/>
      <c r="AEE25" s="27"/>
      <c r="AEF25" s="27"/>
      <c r="AEG25" s="27"/>
      <c r="AEH25" s="27"/>
      <c r="AEI25" s="27"/>
      <c r="AEJ25" s="27"/>
      <c r="AEK25" s="27"/>
      <c r="AEL25" s="27"/>
      <c r="AEM25" s="27"/>
      <c r="AEN25" s="27"/>
      <c r="AEO25" s="27"/>
      <c r="AEP25" s="27"/>
      <c r="AEQ25" s="27"/>
      <c r="AER25" s="27"/>
      <c r="AES25" s="27"/>
      <c r="AET25" s="27"/>
      <c r="AEU25" s="27"/>
      <c r="AEV25" s="27"/>
      <c r="AEW25" s="27"/>
      <c r="AEX25" s="27"/>
      <c r="AEY25" s="27"/>
      <c r="AEZ25" s="27"/>
      <c r="AFA25" s="27"/>
      <c r="AFB25" s="27"/>
      <c r="AFC25" s="27"/>
      <c r="AFD25" s="27"/>
      <c r="AFE25" s="27"/>
      <c r="AFF25" s="27"/>
      <c r="AFG25" s="27"/>
      <c r="AFH25" s="27"/>
      <c r="AFI25" s="27"/>
      <c r="AFJ25" s="27"/>
      <c r="AFK25" s="27"/>
      <c r="AFL25" s="27"/>
      <c r="AFM25" s="27"/>
      <c r="AFN25" s="27"/>
      <c r="AFO25" s="27"/>
      <c r="AFP25" s="27"/>
      <c r="AFQ25" s="27"/>
      <c r="AFR25" s="27"/>
      <c r="AFS25" s="27"/>
      <c r="AFT25" s="27"/>
      <c r="AFU25" s="27"/>
      <c r="AFV25" s="27"/>
      <c r="AFW25" s="27"/>
      <c r="AFX25" s="27"/>
      <c r="AFY25" s="27"/>
      <c r="AFZ25" s="27"/>
      <c r="AGA25" s="27"/>
      <c r="AGB25" s="27"/>
      <c r="AGC25" s="27"/>
      <c r="AGD25" s="27"/>
      <c r="AGE25" s="27"/>
      <c r="AGF25" s="27"/>
      <c r="AGG25" s="27"/>
      <c r="AGH25" s="27"/>
      <c r="AGI25" s="27"/>
      <c r="AGJ25" s="27"/>
      <c r="AGK25" s="27"/>
      <c r="AGL25" s="27"/>
      <c r="AGM25" s="27"/>
      <c r="AGN25" s="27"/>
      <c r="AGO25" s="27"/>
      <c r="AGP25" s="27"/>
      <c r="AGQ25" s="27"/>
      <c r="AGR25" s="27"/>
      <c r="AGS25" s="27"/>
      <c r="AGT25" s="27"/>
      <c r="AGU25" s="27"/>
      <c r="AGV25" s="27"/>
      <c r="AGW25" s="27"/>
      <c r="AGX25" s="27"/>
      <c r="AGY25" s="27"/>
      <c r="AGZ25" s="27"/>
      <c r="AHA25" s="27"/>
      <c r="AHB25" s="27"/>
      <c r="AHC25" s="27"/>
      <c r="AHD25" s="27"/>
      <c r="AHE25" s="27"/>
      <c r="AHF25" s="27"/>
      <c r="AHG25" s="27"/>
      <c r="AHH25" s="27"/>
      <c r="AHI25" s="27"/>
      <c r="AHJ25" s="27"/>
      <c r="AHK25" s="27"/>
      <c r="AHL25" s="27"/>
      <c r="AHM25" s="27"/>
      <c r="AHN25" s="27"/>
      <c r="AHO25" s="27"/>
      <c r="AHP25" s="27"/>
      <c r="AHQ25" s="27"/>
      <c r="AHR25" s="27"/>
      <c r="AHS25" s="27"/>
      <c r="AHT25" s="27"/>
      <c r="AHU25" s="27"/>
      <c r="AHV25" s="27"/>
      <c r="AHW25" s="27"/>
      <c r="AHX25" s="27"/>
      <c r="AHY25" s="27"/>
      <c r="AHZ25" s="27"/>
      <c r="AIA25" s="27"/>
      <c r="AIB25" s="27"/>
      <c r="AIC25" s="27"/>
      <c r="AID25" s="27"/>
      <c r="AIE25" s="27"/>
      <c r="AIF25" s="27"/>
      <c r="AIG25" s="27"/>
      <c r="AIH25" s="27"/>
      <c r="AII25" s="27"/>
      <c r="AIJ25" s="27"/>
      <c r="AIK25" s="27"/>
      <c r="AIL25" s="27"/>
      <c r="AIM25" s="27"/>
      <c r="AIN25" s="27"/>
      <c r="AIO25" s="27"/>
      <c r="AIP25" s="27"/>
      <c r="AIQ25" s="27"/>
      <c r="AIR25" s="27"/>
      <c r="AIS25" s="27"/>
      <c r="AIT25" s="27"/>
      <c r="AIU25" s="27"/>
      <c r="AIV25" s="27"/>
      <c r="AIW25" s="27"/>
      <c r="AIX25" s="27"/>
      <c r="AIY25" s="27"/>
      <c r="AIZ25" s="27"/>
      <c r="AJA25" s="27"/>
      <c r="AJB25" s="27"/>
      <c r="AJC25" s="27"/>
      <c r="AJD25" s="27"/>
      <c r="AJE25" s="27"/>
      <c r="AJF25" s="27"/>
      <c r="AJG25" s="27"/>
      <c r="AJH25" s="27"/>
      <c r="AJI25" s="27"/>
      <c r="AJJ25" s="27"/>
      <c r="AJK25" s="27"/>
      <c r="AJL25" s="27"/>
      <c r="AJM25" s="27"/>
      <c r="AJN25" s="27"/>
      <c r="AJO25" s="27"/>
      <c r="AJP25" s="27"/>
      <c r="AJQ25" s="27"/>
      <c r="AJR25" s="27"/>
      <c r="AJS25" s="27"/>
      <c r="AJT25" s="27"/>
      <c r="AJU25" s="27"/>
      <c r="AJV25" s="27"/>
      <c r="AJW25" s="27"/>
      <c r="AJX25" s="27"/>
      <c r="AJY25" s="27"/>
      <c r="AJZ25" s="27"/>
      <c r="AKA25" s="27"/>
      <c r="AKB25" s="27"/>
      <c r="AKC25" s="27"/>
      <c r="AKD25" s="27"/>
      <c r="AKE25" s="27"/>
      <c r="AKF25" s="27"/>
      <c r="AKG25" s="27"/>
      <c r="AKH25" s="27"/>
      <c r="AKI25" s="27"/>
      <c r="AKJ25" s="27"/>
      <c r="AKK25" s="27"/>
      <c r="AKL25" s="27"/>
      <c r="AKM25" s="27"/>
      <c r="AKN25" s="27"/>
      <c r="AKO25" s="27"/>
      <c r="AKP25" s="27"/>
      <c r="AKQ25" s="27"/>
      <c r="AKR25" s="27"/>
      <c r="AKS25" s="27"/>
      <c r="AKT25" s="27"/>
      <c r="AKU25" s="27"/>
      <c r="AKV25" s="27"/>
      <c r="AKW25" s="27"/>
      <c r="AKX25" s="27"/>
      <c r="AKY25" s="27"/>
      <c r="AKZ25" s="27"/>
      <c r="ALA25" s="27"/>
      <c r="ALB25" s="27"/>
      <c r="ALC25" s="27"/>
      <c r="ALD25" s="27"/>
      <c r="ALE25" s="27"/>
      <c r="ALF25" s="27"/>
      <c r="ALG25" s="27"/>
      <c r="ALH25" s="27"/>
      <c r="ALI25" s="27"/>
      <c r="ALJ25" s="27"/>
      <c r="ALK25" s="27"/>
      <c r="ALL25" s="27"/>
      <c r="ALM25" s="27"/>
      <c r="ALN25" s="27"/>
      <c r="ALO25" s="27"/>
      <c r="ALP25" s="27"/>
      <c r="ALQ25" s="27"/>
      <c r="ALR25" s="27"/>
      <c r="ALS25" s="27"/>
      <c r="ALT25" s="27"/>
      <c r="ALU25" s="27"/>
      <c r="ALV25" s="27"/>
      <c r="ALW25" s="27"/>
      <c r="ALX25" s="27"/>
      <c r="ALY25" s="27"/>
      <c r="ALZ25" s="27"/>
      <c r="AMA25" s="27"/>
      <c r="AMB25" s="27"/>
      <c r="AMC25" s="27"/>
      <c r="AMD25" s="27"/>
      <c r="AME25" s="27"/>
      <c r="AMF25" s="27"/>
      <c r="AMG25" s="27"/>
      <c r="AMH25" s="27"/>
      <c r="AMI25" s="27"/>
    </row>
    <row r="26" spans="1:1031" s="34" customFormat="1" ht="89.25" customHeight="1" x14ac:dyDescent="0.15">
      <c r="A26" s="27"/>
      <c r="B26" s="272" t="s">
        <v>523</v>
      </c>
      <c r="C26" s="269"/>
      <c r="D26" s="269"/>
      <c r="E26" s="269"/>
      <c r="F26" s="269"/>
      <c r="G26" s="273"/>
      <c r="H26" s="274" t="s">
        <v>72</v>
      </c>
      <c r="I26" s="270"/>
      <c r="J26" s="270"/>
      <c r="K26" s="270"/>
      <c r="L26" s="270"/>
      <c r="M26" s="275"/>
      <c r="N26" s="276" t="s">
        <v>450</v>
      </c>
      <c r="O26" s="277"/>
      <c r="Q26" s="270" t="s">
        <v>4</v>
      </c>
      <c r="R26" s="270"/>
      <c r="S26" s="270"/>
      <c r="T26" s="270"/>
      <c r="U26" s="270"/>
      <c r="V26" s="270"/>
      <c r="W26" s="269" t="s">
        <v>56</v>
      </c>
      <c r="X26" s="269"/>
      <c r="AH26" s="79"/>
      <c r="AI26" s="79"/>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c r="IW26" s="32"/>
      <c r="IX26" s="32"/>
      <c r="IY26" s="32"/>
      <c r="IZ26" s="32"/>
      <c r="JA26" s="32"/>
      <c r="JB26" s="32"/>
      <c r="JC26" s="32"/>
      <c r="JD26" s="32"/>
      <c r="JE26" s="32"/>
      <c r="JF26" s="32"/>
      <c r="JG26" s="32"/>
      <c r="JH26" s="32"/>
      <c r="JI26" s="32"/>
      <c r="JJ26" s="32"/>
      <c r="JK26" s="32"/>
      <c r="JL26" s="32"/>
      <c r="JM26" s="32"/>
      <c r="JN26" s="32"/>
      <c r="JO26" s="32"/>
      <c r="JP26" s="32"/>
      <c r="JQ26" s="32"/>
      <c r="JR26" s="32"/>
      <c r="JS26" s="32"/>
      <c r="JT26" s="32"/>
      <c r="JU26" s="32"/>
      <c r="JV26" s="32"/>
      <c r="JW26" s="32"/>
      <c r="JX26" s="32"/>
      <c r="JY26" s="32"/>
      <c r="JZ26" s="32"/>
      <c r="KA26" s="32"/>
      <c r="KB26" s="32"/>
      <c r="KC26" s="32"/>
      <c r="KD26" s="32"/>
      <c r="KE26" s="32"/>
      <c r="KF26" s="32"/>
      <c r="KG26" s="32"/>
      <c r="KH26" s="32"/>
      <c r="KI26" s="32"/>
      <c r="KJ26" s="32"/>
      <c r="KK26" s="32"/>
      <c r="KL26" s="32"/>
      <c r="KM26" s="32"/>
      <c r="KN26" s="32"/>
      <c r="KO26" s="32"/>
      <c r="KP26" s="32"/>
      <c r="KQ26" s="32"/>
      <c r="KR26" s="32"/>
      <c r="KS26" s="32"/>
      <c r="KT26" s="32"/>
      <c r="KU26" s="32"/>
      <c r="KV26" s="32"/>
      <c r="KW26" s="32"/>
      <c r="KX26" s="32"/>
      <c r="KY26" s="32"/>
      <c r="KZ26" s="32"/>
      <c r="LA26" s="32"/>
      <c r="LB26" s="32"/>
      <c r="LC26" s="32"/>
      <c r="LD26" s="32"/>
      <c r="LE26" s="32"/>
      <c r="LF26" s="32"/>
      <c r="LG26" s="32"/>
      <c r="LH26" s="32"/>
      <c r="LI26" s="32"/>
      <c r="LJ26" s="32"/>
      <c r="LK26" s="32"/>
      <c r="LL26" s="32"/>
      <c r="LM26" s="32"/>
      <c r="LN26" s="32"/>
      <c r="LO26" s="32"/>
      <c r="LP26" s="32"/>
      <c r="LQ26" s="32"/>
      <c r="LR26" s="32"/>
      <c r="LS26" s="32"/>
      <c r="LT26" s="32"/>
      <c r="LU26" s="32"/>
      <c r="LV26" s="32"/>
      <c r="LW26" s="32"/>
      <c r="LX26" s="32"/>
      <c r="LY26" s="32"/>
      <c r="LZ26" s="32"/>
      <c r="MA26" s="32"/>
      <c r="MB26" s="32"/>
      <c r="MC26" s="32"/>
      <c r="MD26" s="32"/>
      <c r="ME26" s="32"/>
      <c r="MF26" s="32"/>
      <c r="MG26" s="32"/>
      <c r="MH26" s="32"/>
      <c r="MI26" s="32"/>
      <c r="MJ26" s="32"/>
      <c r="MK26" s="32"/>
      <c r="ML26" s="32"/>
      <c r="MM26" s="32"/>
      <c r="MN26" s="32"/>
      <c r="MO26" s="32"/>
      <c r="MP26" s="32"/>
      <c r="MQ26" s="32"/>
      <c r="MR26" s="32"/>
      <c r="MS26" s="32"/>
      <c r="MT26" s="32"/>
      <c r="MU26" s="32"/>
      <c r="MV26" s="32"/>
      <c r="MW26" s="32"/>
      <c r="MX26" s="32"/>
      <c r="MY26" s="32"/>
      <c r="MZ26" s="32"/>
      <c r="NA26" s="32"/>
      <c r="NB26" s="32"/>
      <c r="NC26" s="32"/>
      <c r="ND26" s="32"/>
      <c r="NE26" s="32"/>
      <c r="NF26" s="32"/>
      <c r="NG26" s="32"/>
      <c r="NH26" s="32"/>
      <c r="NI26" s="32"/>
      <c r="NJ26" s="32"/>
      <c r="NK26" s="32"/>
      <c r="NL26" s="32"/>
      <c r="NM26" s="32"/>
      <c r="NN26" s="32"/>
      <c r="NO26" s="32"/>
      <c r="NP26" s="32"/>
      <c r="NQ26" s="32"/>
      <c r="NR26" s="32"/>
      <c r="NS26" s="32"/>
      <c r="NT26" s="32"/>
      <c r="NU26" s="32"/>
      <c r="NV26" s="32"/>
      <c r="NW26" s="32"/>
      <c r="NX26" s="32"/>
      <c r="NY26" s="32"/>
      <c r="NZ26" s="32"/>
      <c r="OA26" s="32"/>
      <c r="OB26" s="32"/>
      <c r="OC26" s="32"/>
      <c r="OD26" s="32"/>
      <c r="OE26" s="32"/>
      <c r="OF26" s="32"/>
      <c r="OG26" s="32"/>
      <c r="OH26" s="32"/>
      <c r="OI26" s="32"/>
      <c r="OJ26" s="32"/>
      <c r="OK26" s="32"/>
      <c r="OL26" s="32"/>
      <c r="OM26" s="32"/>
      <c r="ON26" s="32"/>
      <c r="OO26" s="32"/>
      <c r="OP26" s="32"/>
      <c r="OQ26" s="32"/>
      <c r="OR26" s="32"/>
      <c r="OS26" s="32"/>
      <c r="OT26" s="32"/>
      <c r="OU26" s="32"/>
      <c r="OV26" s="32"/>
      <c r="OW26" s="32"/>
      <c r="OX26" s="32"/>
      <c r="OY26" s="32"/>
      <c r="OZ26" s="32"/>
      <c r="PA26" s="32"/>
      <c r="PB26" s="32"/>
      <c r="PC26" s="32"/>
      <c r="PD26" s="32"/>
      <c r="PE26" s="32"/>
      <c r="PF26" s="32"/>
      <c r="PG26" s="32"/>
      <c r="PH26" s="32"/>
      <c r="PI26" s="32"/>
      <c r="PJ26" s="32"/>
      <c r="PK26" s="32"/>
      <c r="PL26" s="32"/>
      <c r="PM26" s="32"/>
      <c r="PN26" s="32"/>
      <c r="PO26" s="32"/>
      <c r="PP26" s="32"/>
      <c r="PQ26" s="32"/>
      <c r="PR26" s="32"/>
      <c r="PS26" s="32"/>
      <c r="PT26" s="32"/>
      <c r="PU26" s="32"/>
      <c r="PV26" s="32"/>
      <c r="PW26" s="32"/>
      <c r="PX26" s="32"/>
      <c r="PY26" s="32"/>
      <c r="PZ26" s="32"/>
      <c r="QA26" s="32"/>
      <c r="QB26" s="32"/>
      <c r="QC26" s="32"/>
      <c r="QD26" s="32"/>
      <c r="QE26" s="32"/>
      <c r="QF26" s="32"/>
      <c r="QG26" s="32"/>
      <c r="QH26" s="32"/>
      <c r="QI26" s="32"/>
      <c r="QJ26" s="32"/>
      <c r="QK26" s="32"/>
      <c r="QL26" s="32"/>
      <c r="QM26" s="32"/>
      <c r="QN26" s="32"/>
      <c r="QO26" s="32"/>
      <c r="QP26" s="32"/>
      <c r="QQ26" s="32"/>
      <c r="QR26" s="32"/>
      <c r="QS26" s="32"/>
      <c r="QT26" s="32"/>
      <c r="QU26" s="32"/>
      <c r="QV26" s="32"/>
      <c r="QW26" s="32"/>
      <c r="QX26" s="32"/>
      <c r="QY26" s="32"/>
      <c r="QZ26" s="32"/>
      <c r="RA26" s="32"/>
      <c r="RB26" s="32"/>
      <c r="RC26" s="32"/>
      <c r="RD26" s="32"/>
      <c r="RE26" s="32"/>
      <c r="RF26" s="32"/>
      <c r="RG26" s="32"/>
      <c r="RH26" s="32"/>
      <c r="RI26" s="32"/>
      <c r="RJ26" s="32"/>
      <c r="RK26" s="32"/>
      <c r="RL26" s="32"/>
      <c r="RM26" s="32"/>
      <c r="RN26" s="32"/>
      <c r="RO26" s="32"/>
      <c r="RP26" s="32"/>
      <c r="RQ26" s="32"/>
      <c r="RR26" s="32"/>
      <c r="RS26" s="32"/>
      <c r="RT26" s="32"/>
      <c r="RU26" s="32"/>
      <c r="RV26" s="32"/>
      <c r="RW26" s="32"/>
      <c r="RX26" s="32"/>
      <c r="RY26" s="32"/>
      <c r="RZ26" s="32"/>
      <c r="SA26" s="32"/>
      <c r="SB26" s="32"/>
      <c r="SC26" s="32"/>
      <c r="SD26" s="32"/>
      <c r="SE26" s="32"/>
      <c r="SF26" s="32"/>
      <c r="SG26" s="32"/>
      <c r="SH26" s="32"/>
      <c r="SI26" s="32"/>
      <c r="SJ26" s="32"/>
      <c r="SK26" s="32"/>
      <c r="SL26" s="32"/>
      <c r="SM26" s="32"/>
      <c r="SN26" s="32"/>
      <c r="SO26" s="32"/>
      <c r="SP26" s="32"/>
      <c r="SQ26" s="32"/>
      <c r="SR26" s="32"/>
      <c r="SS26" s="32"/>
      <c r="ST26" s="32"/>
      <c r="SU26" s="32"/>
      <c r="SV26" s="32"/>
      <c r="SW26" s="32"/>
      <c r="SX26" s="32"/>
      <c r="SY26" s="32"/>
      <c r="SZ26" s="32"/>
      <c r="TA26" s="32"/>
      <c r="TB26" s="32"/>
      <c r="TC26" s="32"/>
      <c r="TD26" s="32"/>
      <c r="TE26" s="32"/>
      <c r="TF26" s="32"/>
      <c r="TG26" s="32"/>
      <c r="TH26" s="32"/>
      <c r="TI26" s="32"/>
      <c r="TJ26" s="32"/>
      <c r="TK26" s="32"/>
      <c r="TL26" s="32"/>
      <c r="TM26" s="32"/>
      <c r="TN26" s="32"/>
      <c r="TO26" s="32"/>
      <c r="TP26" s="32"/>
      <c r="TQ26" s="32"/>
      <c r="TR26" s="32"/>
      <c r="TS26" s="32"/>
      <c r="TT26" s="32"/>
      <c r="TU26" s="32"/>
      <c r="TV26" s="32"/>
      <c r="TW26" s="32"/>
      <c r="TX26" s="32"/>
      <c r="TY26" s="32"/>
      <c r="TZ26" s="32"/>
      <c r="UA26" s="32"/>
      <c r="UB26" s="32"/>
      <c r="UC26" s="32"/>
      <c r="UD26" s="32"/>
      <c r="UE26" s="32"/>
      <c r="UF26" s="32"/>
      <c r="UG26" s="32"/>
      <c r="UH26" s="32"/>
      <c r="UI26" s="32"/>
      <c r="UJ26" s="32"/>
      <c r="UK26" s="32"/>
      <c r="UL26" s="32"/>
      <c r="UM26" s="32"/>
      <c r="UN26" s="32"/>
      <c r="UO26" s="32"/>
      <c r="UP26" s="32"/>
      <c r="UQ26" s="32"/>
      <c r="UR26" s="32"/>
      <c r="US26" s="32"/>
      <c r="UT26" s="32"/>
      <c r="UU26" s="32"/>
      <c r="UV26" s="32"/>
      <c r="UW26" s="32"/>
      <c r="UX26" s="32"/>
      <c r="UY26" s="32"/>
      <c r="UZ26" s="32"/>
      <c r="VA26" s="32"/>
      <c r="VB26" s="32"/>
      <c r="VC26" s="32"/>
      <c r="VD26" s="32"/>
      <c r="VE26" s="32"/>
      <c r="VF26" s="32"/>
      <c r="VG26" s="32"/>
      <c r="VH26" s="32"/>
      <c r="VI26" s="32"/>
      <c r="VJ26" s="32"/>
      <c r="VK26" s="32"/>
      <c r="VL26" s="32"/>
      <c r="VM26" s="32"/>
      <c r="VN26" s="32"/>
      <c r="VO26" s="32"/>
      <c r="VP26" s="32"/>
      <c r="VQ26" s="32"/>
      <c r="VR26" s="32"/>
      <c r="VS26" s="32"/>
      <c r="VT26" s="32"/>
      <c r="VU26" s="32"/>
      <c r="VV26" s="32"/>
      <c r="VW26" s="32"/>
      <c r="VX26" s="32"/>
      <c r="VY26" s="32"/>
      <c r="VZ26" s="32"/>
      <c r="WA26" s="32"/>
      <c r="WB26" s="32"/>
      <c r="WC26" s="32"/>
      <c r="WD26" s="32"/>
      <c r="WE26" s="32"/>
      <c r="WF26" s="32"/>
      <c r="WG26" s="32"/>
      <c r="WH26" s="32"/>
      <c r="WI26" s="32"/>
      <c r="WJ26" s="32"/>
      <c r="WK26" s="32"/>
      <c r="WL26" s="32"/>
      <c r="WM26" s="32"/>
      <c r="WN26" s="32"/>
      <c r="WO26" s="32"/>
      <c r="WP26" s="32"/>
      <c r="WQ26" s="32"/>
      <c r="WR26" s="32"/>
      <c r="WS26" s="32"/>
      <c r="WT26" s="32"/>
      <c r="WU26" s="32"/>
      <c r="WV26" s="32"/>
      <c r="WW26" s="32"/>
      <c r="WX26" s="32"/>
      <c r="WY26" s="32"/>
      <c r="WZ26" s="32"/>
      <c r="XA26" s="32"/>
      <c r="XB26" s="32"/>
      <c r="XC26" s="32"/>
      <c r="XD26" s="32"/>
      <c r="XE26" s="32"/>
      <c r="XF26" s="32"/>
      <c r="XG26" s="32"/>
      <c r="XH26" s="32"/>
      <c r="XI26" s="32"/>
      <c r="XJ26" s="32"/>
      <c r="XK26" s="32"/>
      <c r="XL26" s="32"/>
      <c r="XM26" s="32"/>
      <c r="XN26" s="32"/>
      <c r="XO26" s="32"/>
      <c r="XP26" s="32"/>
      <c r="XQ26" s="32"/>
      <c r="XR26" s="32"/>
      <c r="XS26" s="32"/>
      <c r="XT26" s="32"/>
      <c r="XU26" s="32"/>
      <c r="XV26" s="32"/>
      <c r="XW26" s="32"/>
      <c r="XX26" s="32"/>
      <c r="XY26" s="32"/>
      <c r="XZ26" s="32"/>
      <c r="YA26" s="32"/>
      <c r="YB26" s="32"/>
      <c r="YC26" s="32"/>
      <c r="YD26" s="32"/>
      <c r="YE26" s="32"/>
      <c r="YF26" s="32"/>
      <c r="YG26" s="32"/>
      <c r="YH26" s="32"/>
      <c r="YI26" s="32"/>
      <c r="YJ26" s="32"/>
      <c r="YK26" s="32"/>
      <c r="YL26" s="32"/>
      <c r="YM26" s="32"/>
      <c r="YN26" s="32"/>
      <c r="YO26" s="32"/>
      <c r="YP26" s="32"/>
      <c r="YQ26" s="32"/>
      <c r="YR26" s="32"/>
      <c r="YS26" s="32"/>
      <c r="YT26" s="32"/>
      <c r="YU26" s="32"/>
      <c r="YV26" s="32"/>
      <c r="YW26" s="32"/>
      <c r="YX26" s="32"/>
      <c r="YY26" s="32"/>
      <c r="YZ26" s="32"/>
      <c r="ZA26" s="32"/>
      <c r="ZB26" s="32"/>
      <c r="ZC26" s="32"/>
      <c r="ZD26" s="32"/>
      <c r="ZE26" s="32"/>
      <c r="ZF26" s="32"/>
      <c r="ZG26" s="32"/>
      <c r="ZH26" s="32"/>
      <c r="ZI26" s="32"/>
      <c r="ZJ26" s="32"/>
      <c r="ZK26" s="32"/>
      <c r="ZL26" s="32"/>
      <c r="ZM26" s="32"/>
      <c r="ZN26" s="32"/>
      <c r="ZO26" s="32"/>
      <c r="ZP26" s="32"/>
      <c r="ZQ26" s="32"/>
      <c r="ZR26" s="32"/>
      <c r="ZS26" s="32"/>
      <c r="ZT26" s="32"/>
      <c r="ZU26" s="32"/>
      <c r="ZV26" s="32"/>
      <c r="ZW26" s="32"/>
      <c r="ZX26" s="32"/>
      <c r="ZY26" s="32"/>
      <c r="ZZ26" s="32"/>
      <c r="AAA26" s="32"/>
      <c r="AAB26" s="32"/>
      <c r="AAC26" s="32"/>
      <c r="AAD26" s="32"/>
      <c r="AAE26" s="32"/>
      <c r="AAF26" s="32"/>
      <c r="AAG26" s="32"/>
      <c r="AAH26" s="32"/>
      <c r="AAI26" s="32"/>
      <c r="AAJ26" s="32"/>
      <c r="AAK26" s="32"/>
      <c r="AAL26" s="32"/>
      <c r="AAM26" s="32"/>
      <c r="AAN26" s="32"/>
      <c r="AAO26" s="32"/>
      <c r="AAP26" s="32"/>
      <c r="AAQ26" s="32"/>
      <c r="AAR26" s="32"/>
      <c r="AAS26" s="32"/>
      <c r="AAT26" s="32"/>
      <c r="AAU26" s="32"/>
      <c r="AAV26" s="32"/>
      <c r="AAW26" s="32"/>
      <c r="AAX26" s="32"/>
      <c r="AAY26" s="32"/>
      <c r="AAZ26" s="32"/>
      <c r="ABA26" s="32"/>
      <c r="ABB26" s="32"/>
      <c r="ABC26" s="32"/>
      <c r="ABD26" s="32"/>
      <c r="ABE26" s="32"/>
      <c r="ABF26" s="32"/>
      <c r="ABG26" s="32"/>
      <c r="ABH26" s="32"/>
      <c r="ABI26" s="32"/>
      <c r="ABJ26" s="32"/>
      <c r="ABK26" s="32"/>
      <c r="ABL26" s="32"/>
      <c r="ABM26" s="32"/>
      <c r="ABN26" s="32"/>
      <c r="ABO26" s="32"/>
      <c r="ABP26" s="32"/>
      <c r="ABQ26" s="32"/>
      <c r="ABR26" s="32"/>
      <c r="ABS26" s="32"/>
      <c r="ABT26" s="32"/>
      <c r="ABU26" s="32"/>
      <c r="ABV26" s="32"/>
      <c r="ABW26" s="32"/>
      <c r="ABX26" s="32"/>
      <c r="ABY26" s="32"/>
      <c r="ABZ26" s="32"/>
      <c r="ACA26" s="32"/>
      <c r="ACB26" s="32"/>
      <c r="ACC26" s="32"/>
      <c r="ACD26" s="32"/>
      <c r="ACE26" s="32"/>
      <c r="ACF26" s="32"/>
      <c r="ACG26" s="32"/>
      <c r="ACH26" s="32"/>
      <c r="ACI26" s="32"/>
      <c r="ACJ26" s="32"/>
      <c r="ACK26" s="32"/>
      <c r="ACL26" s="32"/>
      <c r="ACM26" s="32"/>
      <c r="ACN26" s="32"/>
      <c r="ACO26" s="32"/>
      <c r="ACP26" s="32"/>
      <c r="ACQ26" s="32"/>
      <c r="ACR26" s="32"/>
      <c r="ACS26" s="32"/>
      <c r="ACT26" s="32"/>
      <c r="ACU26" s="32"/>
      <c r="ACV26" s="32"/>
      <c r="ACW26" s="32"/>
      <c r="ACX26" s="32"/>
      <c r="ACY26" s="32"/>
      <c r="ACZ26" s="32"/>
      <c r="ADA26" s="32"/>
      <c r="ADB26" s="32"/>
      <c r="ADC26" s="32"/>
      <c r="ADD26" s="32"/>
      <c r="ADE26" s="32"/>
      <c r="ADF26" s="32"/>
      <c r="ADG26" s="32"/>
      <c r="ADH26" s="32"/>
      <c r="ADI26" s="32"/>
      <c r="ADJ26" s="32"/>
      <c r="ADK26" s="32"/>
      <c r="ADL26" s="32"/>
      <c r="ADM26" s="32"/>
      <c r="ADN26" s="32"/>
      <c r="ADO26" s="32"/>
      <c r="ADP26" s="32"/>
      <c r="ADQ26" s="32"/>
      <c r="ADR26" s="32"/>
      <c r="ADS26" s="32"/>
      <c r="ADT26" s="32"/>
      <c r="ADU26" s="32"/>
      <c r="ADV26" s="32"/>
      <c r="ADW26" s="32"/>
      <c r="ADX26" s="32"/>
      <c r="ADY26" s="32"/>
      <c r="ADZ26" s="32"/>
      <c r="AEA26" s="32"/>
      <c r="AEB26" s="32"/>
      <c r="AEC26" s="32"/>
      <c r="AED26" s="32"/>
      <c r="AEE26" s="32"/>
      <c r="AEF26" s="32"/>
      <c r="AEG26" s="32"/>
      <c r="AEH26" s="32"/>
      <c r="AEI26" s="32"/>
      <c r="AEJ26" s="32"/>
      <c r="AEK26" s="32"/>
      <c r="AEL26" s="32"/>
      <c r="AEM26" s="32"/>
      <c r="AEN26" s="32"/>
      <c r="AEO26" s="32"/>
      <c r="AEP26" s="32"/>
      <c r="AEQ26" s="32"/>
      <c r="AER26" s="32"/>
      <c r="AES26" s="32"/>
      <c r="AET26" s="32"/>
      <c r="AEU26" s="32"/>
      <c r="AEV26" s="32"/>
      <c r="AEW26" s="32"/>
      <c r="AEX26" s="32"/>
      <c r="AEY26" s="32"/>
      <c r="AEZ26" s="32"/>
      <c r="AFA26" s="32"/>
      <c r="AFB26" s="32"/>
      <c r="AFC26" s="32"/>
      <c r="AFD26" s="32"/>
      <c r="AFE26" s="32"/>
      <c r="AFF26" s="32"/>
      <c r="AFG26" s="32"/>
      <c r="AFH26" s="32"/>
      <c r="AFI26" s="32"/>
      <c r="AFJ26" s="32"/>
      <c r="AFK26" s="32"/>
      <c r="AFL26" s="32"/>
      <c r="AFM26" s="32"/>
      <c r="AFN26" s="32"/>
      <c r="AFO26" s="32"/>
      <c r="AFP26" s="32"/>
      <c r="AFQ26" s="32"/>
      <c r="AFR26" s="32"/>
      <c r="AFS26" s="32"/>
      <c r="AFT26" s="32"/>
      <c r="AFU26" s="32"/>
      <c r="AFV26" s="32"/>
      <c r="AFW26" s="32"/>
      <c r="AFX26" s="32"/>
      <c r="AFY26" s="32"/>
      <c r="AFZ26" s="32"/>
      <c r="AGA26" s="32"/>
      <c r="AGB26" s="32"/>
      <c r="AGC26" s="32"/>
      <c r="AGD26" s="32"/>
      <c r="AGE26" s="32"/>
      <c r="AGF26" s="32"/>
      <c r="AGG26" s="32"/>
      <c r="AGH26" s="32"/>
      <c r="AGI26" s="32"/>
      <c r="AGJ26" s="32"/>
      <c r="AGK26" s="32"/>
      <c r="AGL26" s="32"/>
      <c r="AGM26" s="32"/>
      <c r="AGN26" s="32"/>
      <c r="AGO26" s="32"/>
      <c r="AGP26" s="32"/>
      <c r="AGQ26" s="32"/>
      <c r="AGR26" s="32"/>
      <c r="AGS26" s="32"/>
      <c r="AGT26" s="32"/>
      <c r="AGU26" s="32"/>
      <c r="AGV26" s="32"/>
      <c r="AGW26" s="32"/>
      <c r="AGX26" s="32"/>
      <c r="AGY26" s="32"/>
      <c r="AGZ26" s="32"/>
      <c r="AHA26" s="32"/>
      <c r="AHB26" s="32"/>
      <c r="AHC26" s="32"/>
      <c r="AHD26" s="32"/>
      <c r="AHE26" s="32"/>
      <c r="AHF26" s="32"/>
      <c r="AHG26" s="32"/>
      <c r="AHH26" s="32"/>
      <c r="AHI26" s="32"/>
      <c r="AHJ26" s="32"/>
      <c r="AHK26" s="32"/>
      <c r="AHL26" s="32"/>
      <c r="AHM26" s="32"/>
      <c r="AHN26" s="32"/>
      <c r="AHO26" s="32"/>
      <c r="AHP26" s="32"/>
      <c r="AHQ26" s="32"/>
      <c r="AHR26" s="32"/>
      <c r="AHS26" s="32"/>
      <c r="AHT26" s="32"/>
      <c r="AHU26" s="32"/>
      <c r="AHV26" s="32"/>
      <c r="AHW26" s="32"/>
      <c r="AHX26" s="32"/>
      <c r="AHY26" s="32"/>
      <c r="AHZ26" s="32"/>
      <c r="AIA26" s="32"/>
      <c r="AIB26" s="32"/>
      <c r="AIC26" s="32"/>
      <c r="AID26" s="32"/>
      <c r="AIE26" s="32"/>
      <c r="AIF26" s="32"/>
      <c r="AIG26" s="32"/>
      <c r="AIH26" s="32"/>
      <c r="AII26" s="32"/>
      <c r="AIJ26" s="32"/>
      <c r="AIK26" s="32"/>
      <c r="AIL26" s="32"/>
      <c r="AIM26" s="32"/>
      <c r="AIN26" s="32"/>
      <c r="AIO26" s="32"/>
      <c r="AIP26" s="32"/>
      <c r="AIQ26" s="32"/>
      <c r="AIR26" s="32"/>
      <c r="AIS26" s="32"/>
      <c r="AIT26" s="32"/>
      <c r="AIU26" s="32"/>
      <c r="AIV26" s="32"/>
      <c r="AIW26" s="32"/>
      <c r="AIX26" s="32"/>
      <c r="AIY26" s="32"/>
      <c r="AIZ26" s="32"/>
      <c r="AJA26" s="32"/>
      <c r="AJB26" s="32"/>
      <c r="AJC26" s="32"/>
      <c r="AJD26" s="32"/>
      <c r="AJE26" s="32"/>
      <c r="AJF26" s="32"/>
      <c r="AJG26" s="32"/>
      <c r="AJH26" s="32"/>
      <c r="AJI26" s="32"/>
      <c r="AJJ26" s="32"/>
      <c r="AJK26" s="32"/>
      <c r="AJL26" s="32"/>
      <c r="AJM26" s="32"/>
      <c r="AJN26" s="32"/>
      <c r="AJO26" s="32"/>
      <c r="AJP26" s="32"/>
      <c r="AJQ26" s="32"/>
      <c r="AJR26" s="32"/>
      <c r="AJS26" s="32"/>
      <c r="AJT26" s="32"/>
      <c r="AJU26" s="32"/>
      <c r="AJV26" s="32"/>
      <c r="AJW26" s="32"/>
      <c r="AJX26" s="32"/>
      <c r="AJY26" s="32"/>
      <c r="AJZ26" s="32"/>
      <c r="AKA26" s="32"/>
      <c r="AKB26" s="32"/>
      <c r="AKC26" s="32"/>
      <c r="AKD26" s="32"/>
      <c r="AKE26" s="32"/>
      <c r="AKF26" s="32"/>
      <c r="AKG26" s="32"/>
      <c r="AKH26" s="32"/>
      <c r="AKI26" s="32"/>
      <c r="AKJ26" s="32"/>
      <c r="AKK26" s="32"/>
      <c r="AKL26" s="32"/>
      <c r="AKM26" s="32"/>
      <c r="AKN26" s="32"/>
      <c r="AKO26" s="32"/>
      <c r="AKP26" s="32"/>
      <c r="AKQ26" s="32"/>
      <c r="AKR26" s="32"/>
      <c r="AKS26" s="32"/>
      <c r="AKT26" s="32"/>
      <c r="AKU26" s="32"/>
      <c r="AKV26" s="32"/>
      <c r="AKW26" s="32"/>
      <c r="AKX26" s="32"/>
      <c r="AKY26" s="32"/>
      <c r="AKZ26" s="32"/>
      <c r="ALA26" s="32"/>
      <c r="ALB26" s="32"/>
      <c r="ALC26" s="32"/>
      <c r="ALD26" s="32"/>
      <c r="ALE26" s="32"/>
      <c r="ALF26" s="32"/>
      <c r="ALG26" s="32"/>
      <c r="ALH26" s="32"/>
      <c r="ALI26" s="32"/>
      <c r="ALJ26" s="32"/>
      <c r="ALK26" s="32"/>
      <c r="ALL26" s="32"/>
      <c r="ALM26" s="32"/>
      <c r="ALN26" s="32"/>
      <c r="ALO26" s="32"/>
      <c r="ALP26" s="32"/>
      <c r="ALQ26" s="32"/>
      <c r="ALR26" s="32"/>
      <c r="ALS26" s="32"/>
      <c r="ALT26" s="32"/>
      <c r="ALU26" s="32"/>
      <c r="ALV26" s="32"/>
      <c r="ALW26" s="32"/>
      <c r="ALX26" s="32"/>
      <c r="ALY26" s="32"/>
      <c r="ALZ26" s="32"/>
      <c r="AMA26" s="32"/>
      <c r="AMB26" s="32"/>
      <c r="AMC26" s="32"/>
      <c r="AMD26" s="32"/>
      <c r="AME26" s="32"/>
      <c r="AMF26" s="32"/>
      <c r="AMG26" s="32"/>
      <c r="AMH26" s="32"/>
      <c r="AMI26" s="32"/>
      <c r="AMJ26" s="32"/>
      <c r="AMK26" s="32"/>
      <c r="AML26" s="32"/>
      <c r="AMM26" s="32"/>
      <c r="AMN26" s="32"/>
      <c r="AMO26" s="32"/>
      <c r="AMP26" s="32"/>
      <c r="AMQ26" s="32"/>
    </row>
    <row r="27" spans="1:1031" s="34" customFormat="1" ht="63.75" customHeight="1" x14ac:dyDescent="0.15">
      <c r="A27" s="32"/>
      <c r="B27" s="293"/>
      <c r="C27" s="290"/>
      <c r="D27" s="290"/>
      <c r="E27" s="290"/>
      <c r="F27" s="290"/>
      <c r="G27" s="290"/>
      <c r="H27" s="292" t="s">
        <v>522</v>
      </c>
      <c r="I27" s="290"/>
      <c r="J27" s="299" t="s">
        <v>452</v>
      </c>
      <c r="K27" s="300"/>
      <c r="L27" s="300"/>
      <c r="M27" s="301"/>
      <c r="N27" s="52"/>
      <c r="O27" s="117" t="s">
        <v>457</v>
      </c>
      <c r="P27" s="134"/>
      <c r="Q27" s="289" t="s">
        <v>5</v>
      </c>
      <c r="R27" s="289"/>
      <c r="S27" s="289"/>
      <c r="T27" s="289"/>
      <c r="U27" s="289"/>
      <c r="V27" s="86" t="s">
        <v>424</v>
      </c>
      <c r="W27" s="35" t="s">
        <v>78</v>
      </c>
      <c r="X27" s="34" t="s">
        <v>718</v>
      </c>
      <c r="AC27" s="134"/>
      <c r="AD27" s="134"/>
      <c r="AH27" s="79"/>
      <c r="AI27" s="79"/>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c r="IW27" s="32"/>
      <c r="IX27" s="32"/>
      <c r="IY27" s="32"/>
      <c r="IZ27" s="32"/>
      <c r="JA27" s="32"/>
      <c r="JB27" s="32"/>
      <c r="JC27" s="32"/>
      <c r="JD27" s="32"/>
      <c r="JE27" s="32"/>
      <c r="JF27" s="32"/>
      <c r="JG27" s="32"/>
      <c r="JH27" s="32"/>
      <c r="JI27" s="32"/>
      <c r="JJ27" s="32"/>
      <c r="JK27" s="32"/>
      <c r="JL27" s="32"/>
      <c r="JM27" s="32"/>
      <c r="JN27" s="32"/>
      <c r="JO27" s="32"/>
      <c r="JP27" s="32"/>
      <c r="JQ27" s="32"/>
      <c r="JR27" s="32"/>
      <c r="JS27" s="32"/>
      <c r="JT27" s="32"/>
      <c r="JU27" s="32"/>
      <c r="JV27" s="32"/>
      <c r="JW27" s="32"/>
      <c r="JX27" s="32"/>
      <c r="JY27" s="32"/>
      <c r="JZ27" s="32"/>
      <c r="KA27" s="32"/>
      <c r="KB27" s="32"/>
      <c r="KC27" s="32"/>
      <c r="KD27" s="32"/>
      <c r="KE27" s="32"/>
      <c r="KF27" s="32"/>
      <c r="KG27" s="32"/>
      <c r="KH27" s="32"/>
      <c r="KI27" s="32"/>
      <c r="KJ27" s="32"/>
      <c r="KK27" s="32"/>
      <c r="KL27" s="32"/>
      <c r="KM27" s="32"/>
      <c r="KN27" s="32"/>
      <c r="KO27" s="32"/>
      <c r="KP27" s="32"/>
      <c r="KQ27" s="32"/>
      <c r="KR27" s="32"/>
      <c r="KS27" s="32"/>
      <c r="KT27" s="32"/>
      <c r="KU27" s="32"/>
      <c r="KV27" s="32"/>
      <c r="KW27" s="32"/>
      <c r="KX27" s="32"/>
      <c r="KY27" s="32"/>
      <c r="KZ27" s="32"/>
      <c r="LA27" s="32"/>
      <c r="LB27" s="32"/>
      <c r="LC27" s="32"/>
      <c r="LD27" s="32"/>
      <c r="LE27" s="32"/>
      <c r="LF27" s="32"/>
      <c r="LG27" s="32"/>
      <c r="LH27" s="32"/>
      <c r="LI27" s="32"/>
      <c r="LJ27" s="32"/>
      <c r="LK27" s="32"/>
      <c r="LL27" s="32"/>
      <c r="LM27" s="32"/>
      <c r="LN27" s="32"/>
      <c r="LO27" s="32"/>
      <c r="LP27" s="32"/>
      <c r="LQ27" s="32"/>
      <c r="LR27" s="32"/>
      <c r="LS27" s="32"/>
      <c r="LT27" s="32"/>
      <c r="LU27" s="32"/>
      <c r="LV27" s="32"/>
      <c r="LW27" s="32"/>
      <c r="LX27" s="32"/>
      <c r="LY27" s="32"/>
      <c r="LZ27" s="32"/>
      <c r="MA27" s="32"/>
      <c r="MB27" s="32"/>
      <c r="MC27" s="32"/>
      <c r="MD27" s="32"/>
      <c r="ME27" s="32"/>
      <c r="MF27" s="32"/>
      <c r="MG27" s="32"/>
      <c r="MH27" s="32"/>
      <c r="MI27" s="32"/>
      <c r="MJ27" s="32"/>
      <c r="MK27" s="32"/>
      <c r="ML27" s="32"/>
      <c r="MM27" s="32"/>
      <c r="MN27" s="32"/>
      <c r="MO27" s="32"/>
      <c r="MP27" s="32"/>
      <c r="MQ27" s="32"/>
      <c r="MR27" s="32"/>
      <c r="MS27" s="32"/>
      <c r="MT27" s="32"/>
      <c r="MU27" s="32"/>
      <c r="MV27" s="32"/>
      <c r="MW27" s="32"/>
      <c r="MX27" s="32"/>
      <c r="MY27" s="32"/>
      <c r="MZ27" s="32"/>
      <c r="NA27" s="32"/>
      <c r="NB27" s="32"/>
      <c r="NC27" s="32"/>
      <c r="ND27" s="32"/>
      <c r="NE27" s="32"/>
      <c r="NF27" s="32"/>
      <c r="NG27" s="32"/>
      <c r="NH27" s="32"/>
      <c r="NI27" s="32"/>
      <c r="NJ27" s="32"/>
      <c r="NK27" s="32"/>
      <c r="NL27" s="32"/>
      <c r="NM27" s="32"/>
      <c r="NN27" s="32"/>
      <c r="NO27" s="32"/>
      <c r="NP27" s="32"/>
      <c r="NQ27" s="32"/>
      <c r="NR27" s="32"/>
      <c r="NS27" s="32"/>
      <c r="NT27" s="32"/>
      <c r="NU27" s="32"/>
      <c r="NV27" s="32"/>
      <c r="NW27" s="32"/>
      <c r="NX27" s="32"/>
      <c r="NY27" s="32"/>
      <c r="NZ27" s="32"/>
      <c r="OA27" s="32"/>
      <c r="OB27" s="32"/>
      <c r="OC27" s="32"/>
      <c r="OD27" s="32"/>
      <c r="OE27" s="32"/>
      <c r="OF27" s="32"/>
      <c r="OG27" s="32"/>
      <c r="OH27" s="32"/>
      <c r="OI27" s="32"/>
      <c r="OJ27" s="32"/>
      <c r="OK27" s="32"/>
      <c r="OL27" s="32"/>
      <c r="OM27" s="32"/>
      <c r="ON27" s="32"/>
      <c r="OO27" s="32"/>
      <c r="OP27" s="32"/>
      <c r="OQ27" s="32"/>
      <c r="OR27" s="32"/>
      <c r="OS27" s="32"/>
      <c r="OT27" s="32"/>
      <c r="OU27" s="32"/>
      <c r="OV27" s="32"/>
      <c r="OW27" s="32"/>
      <c r="OX27" s="32"/>
      <c r="OY27" s="32"/>
      <c r="OZ27" s="32"/>
      <c r="PA27" s="32"/>
      <c r="PB27" s="32"/>
      <c r="PC27" s="32"/>
      <c r="PD27" s="32"/>
      <c r="PE27" s="32"/>
      <c r="PF27" s="32"/>
      <c r="PG27" s="32"/>
      <c r="PH27" s="32"/>
      <c r="PI27" s="32"/>
      <c r="PJ27" s="32"/>
      <c r="PK27" s="32"/>
      <c r="PL27" s="32"/>
      <c r="PM27" s="32"/>
      <c r="PN27" s="32"/>
      <c r="PO27" s="32"/>
      <c r="PP27" s="32"/>
      <c r="PQ27" s="32"/>
      <c r="PR27" s="32"/>
      <c r="PS27" s="32"/>
      <c r="PT27" s="32"/>
      <c r="PU27" s="32"/>
      <c r="PV27" s="32"/>
      <c r="PW27" s="32"/>
      <c r="PX27" s="32"/>
      <c r="PY27" s="32"/>
      <c r="PZ27" s="32"/>
      <c r="QA27" s="32"/>
      <c r="QB27" s="32"/>
      <c r="QC27" s="32"/>
      <c r="QD27" s="32"/>
      <c r="QE27" s="32"/>
      <c r="QF27" s="32"/>
      <c r="QG27" s="32"/>
      <c r="QH27" s="32"/>
      <c r="QI27" s="32"/>
      <c r="QJ27" s="32"/>
      <c r="QK27" s="32"/>
      <c r="QL27" s="32"/>
      <c r="QM27" s="32"/>
      <c r="QN27" s="32"/>
      <c r="QO27" s="32"/>
      <c r="QP27" s="32"/>
      <c r="QQ27" s="32"/>
      <c r="QR27" s="32"/>
      <c r="QS27" s="32"/>
      <c r="QT27" s="32"/>
      <c r="QU27" s="32"/>
      <c r="QV27" s="32"/>
      <c r="QW27" s="32"/>
      <c r="QX27" s="32"/>
      <c r="QY27" s="32"/>
      <c r="QZ27" s="32"/>
      <c r="RA27" s="32"/>
      <c r="RB27" s="32"/>
      <c r="RC27" s="32"/>
      <c r="RD27" s="32"/>
      <c r="RE27" s="32"/>
      <c r="RF27" s="32"/>
      <c r="RG27" s="32"/>
      <c r="RH27" s="32"/>
      <c r="RI27" s="32"/>
      <c r="RJ27" s="32"/>
      <c r="RK27" s="32"/>
      <c r="RL27" s="32"/>
      <c r="RM27" s="32"/>
      <c r="RN27" s="32"/>
      <c r="RO27" s="32"/>
      <c r="RP27" s="32"/>
      <c r="RQ27" s="32"/>
      <c r="RR27" s="32"/>
      <c r="RS27" s="32"/>
      <c r="RT27" s="32"/>
      <c r="RU27" s="32"/>
      <c r="RV27" s="32"/>
      <c r="RW27" s="32"/>
      <c r="RX27" s="32"/>
      <c r="RY27" s="32"/>
      <c r="RZ27" s="32"/>
      <c r="SA27" s="32"/>
      <c r="SB27" s="32"/>
      <c r="SC27" s="32"/>
      <c r="SD27" s="32"/>
      <c r="SE27" s="32"/>
      <c r="SF27" s="32"/>
      <c r="SG27" s="32"/>
      <c r="SH27" s="32"/>
      <c r="SI27" s="32"/>
      <c r="SJ27" s="32"/>
      <c r="SK27" s="32"/>
      <c r="SL27" s="32"/>
      <c r="SM27" s="32"/>
      <c r="SN27" s="32"/>
      <c r="SO27" s="32"/>
      <c r="SP27" s="32"/>
      <c r="SQ27" s="32"/>
      <c r="SR27" s="32"/>
      <c r="SS27" s="32"/>
      <c r="ST27" s="32"/>
      <c r="SU27" s="32"/>
      <c r="SV27" s="32"/>
      <c r="SW27" s="32"/>
      <c r="SX27" s="32"/>
      <c r="SY27" s="32"/>
      <c r="SZ27" s="32"/>
      <c r="TA27" s="32"/>
      <c r="TB27" s="32"/>
      <c r="TC27" s="32"/>
      <c r="TD27" s="32"/>
      <c r="TE27" s="32"/>
      <c r="TF27" s="32"/>
      <c r="TG27" s="32"/>
      <c r="TH27" s="32"/>
      <c r="TI27" s="32"/>
      <c r="TJ27" s="32"/>
      <c r="TK27" s="32"/>
      <c r="TL27" s="32"/>
      <c r="TM27" s="32"/>
      <c r="TN27" s="32"/>
      <c r="TO27" s="32"/>
      <c r="TP27" s="32"/>
      <c r="TQ27" s="32"/>
      <c r="TR27" s="32"/>
      <c r="TS27" s="32"/>
      <c r="TT27" s="32"/>
      <c r="TU27" s="32"/>
      <c r="TV27" s="32"/>
      <c r="TW27" s="32"/>
      <c r="TX27" s="32"/>
      <c r="TY27" s="32"/>
      <c r="TZ27" s="32"/>
      <c r="UA27" s="32"/>
      <c r="UB27" s="32"/>
      <c r="UC27" s="32"/>
      <c r="UD27" s="32"/>
      <c r="UE27" s="32"/>
      <c r="UF27" s="32"/>
      <c r="UG27" s="32"/>
      <c r="UH27" s="32"/>
      <c r="UI27" s="32"/>
      <c r="UJ27" s="32"/>
      <c r="UK27" s="32"/>
      <c r="UL27" s="32"/>
      <c r="UM27" s="32"/>
      <c r="UN27" s="32"/>
      <c r="UO27" s="32"/>
      <c r="UP27" s="32"/>
      <c r="UQ27" s="32"/>
      <c r="UR27" s="32"/>
      <c r="US27" s="32"/>
      <c r="UT27" s="32"/>
      <c r="UU27" s="32"/>
      <c r="UV27" s="32"/>
      <c r="UW27" s="32"/>
      <c r="UX27" s="32"/>
      <c r="UY27" s="32"/>
      <c r="UZ27" s="32"/>
      <c r="VA27" s="32"/>
      <c r="VB27" s="32"/>
      <c r="VC27" s="32"/>
      <c r="VD27" s="32"/>
      <c r="VE27" s="32"/>
      <c r="VF27" s="32"/>
      <c r="VG27" s="32"/>
      <c r="VH27" s="32"/>
      <c r="VI27" s="32"/>
      <c r="VJ27" s="32"/>
      <c r="VK27" s="32"/>
      <c r="VL27" s="32"/>
      <c r="VM27" s="32"/>
      <c r="VN27" s="32"/>
      <c r="VO27" s="32"/>
      <c r="VP27" s="32"/>
      <c r="VQ27" s="32"/>
      <c r="VR27" s="32"/>
      <c r="VS27" s="32"/>
      <c r="VT27" s="32"/>
      <c r="VU27" s="32"/>
      <c r="VV27" s="32"/>
      <c r="VW27" s="32"/>
      <c r="VX27" s="32"/>
      <c r="VY27" s="32"/>
      <c r="VZ27" s="32"/>
      <c r="WA27" s="32"/>
      <c r="WB27" s="32"/>
      <c r="WC27" s="32"/>
      <c r="WD27" s="32"/>
      <c r="WE27" s="32"/>
      <c r="WF27" s="32"/>
      <c r="WG27" s="32"/>
      <c r="WH27" s="32"/>
      <c r="WI27" s="32"/>
      <c r="WJ27" s="32"/>
      <c r="WK27" s="32"/>
      <c r="WL27" s="32"/>
      <c r="WM27" s="32"/>
      <c r="WN27" s="32"/>
      <c r="WO27" s="32"/>
      <c r="WP27" s="32"/>
      <c r="WQ27" s="32"/>
      <c r="WR27" s="32"/>
      <c r="WS27" s="32"/>
      <c r="WT27" s="32"/>
      <c r="WU27" s="32"/>
      <c r="WV27" s="32"/>
      <c r="WW27" s="32"/>
      <c r="WX27" s="32"/>
      <c r="WY27" s="32"/>
      <c r="WZ27" s="32"/>
      <c r="XA27" s="32"/>
      <c r="XB27" s="32"/>
      <c r="XC27" s="32"/>
      <c r="XD27" s="32"/>
      <c r="XE27" s="32"/>
      <c r="XF27" s="32"/>
      <c r="XG27" s="32"/>
      <c r="XH27" s="32"/>
      <c r="XI27" s="32"/>
      <c r="XJ27" s="32"/>
      <c r="XK27" s="32"/>
      <c r="XL27" s="32"/>
      <c r="XM27" s="32"/>
      <c r="XN27" s="32"/>
      <c r="XO27" s="32"/>
      <c r="XP27" s="32"/>
      <c r="XQ27" s="32"/>
      <c r="XR27" s="32"/>
      <c r="XS27" s="32"/>
      <c r="XT27" s="32"/>
      <c r="XU27" s="32"/>
      <c r="XV27" s="32"/>
      <c r="XW27" s="32"/>
      <c r="XX27" s="32"/>
      <c r="XY27" s="32"/>
      <c r="XZ27" s="32"/>
      <c r="YA27" s="32"/>
      <c r="YB27" s="32"/>
      <c r="YC27" s="32"/>
      <c r="YD27" s="32"/>
      <c r="YE27" s="32"/>
      <c r="YF27" s="32"/>
      <c r="YG27" s="32"/>
      <c r="YH27" s="32"/>
      <c r="YI27" s="32"/>
      <c r="YJ27" s="32"/>
      <c r="YK27" s="32"/>
      <c r="YL27" s="32"/>
      <c r="YM27" s="32"/>
      <c r="YN27" s="32"/>
      <c r="YO27" s="32"/>
      <c r="YP27" s="32"/>
      <c r="YQ27" s="32"/>
      <c r="YR27" s="32"/>
      <c r="YS27" s="32"/>
      <c r="YT27" s="32"/>
      <c r="YU27" s="32"/>
      <c r="YV27" s="32"/>
      <c r="YW27" s="32"/>
      <c r="YX27" s="32"/>
      <c r="YY27" s="32"/>
      <c r="YZ27" s="32"/>
      <c r="ZA27" s="32"/>
      <c r="ZB27" s="32"/>
      <c r="ZC27" s="32"/>
      <c r="ZD27" s="32"/>
      <c r="ZE27" s="32"/>
      <c r="ZF27" s="32"/>
      <c r="ZG27" s="32"/>
      <c r="ZH27" s="32"/>
      <c r="ZI27" s="32"/>
      <c r="ZJ27" s="32"/>
      <c r="ZK27" s="32"/>
      <c r="ZL27" s="32"/>
      <c r="ZM27" s="32"/>
      <c r="ZN27" s="32"/>
      <c r="ZO27" s="32"/>
      <c r="ZP27" s="32"/>
      <c r="ZQ27" s="32"/>
      <c r="ZR27" s="32"/>
      <c r="ZS27" s="32"/>
      <c r="ZT27" s="32"/>
      <c r="ZU27" s="32"/>
      <c r="ZV27" s="32"/>
      <c r="ZW27" s="32"/>
      <c r="ZX27" s="32"/>
      <c r="ZY27" s="32"/>
      <c r="ZZ27" s="32"/>
      <c r="AAA27" s="32"/>
      <c r="AAB27" s="32"/>
      <c r="AAC27" s="32"/>
      <c r="AAD27" s="32"/>
      <c r="AAE27" s="32"/>
      <c r="AAF27" s="32"/>
      <c r="AAG27" s="32"/>
      <c r="AAH27" s="32"/>
      <c r="AAI27" s="32"/>
      <c r="AAJ27" s="32"/>
      <c r="AAK27" s="32"/>
      <c r="AAL27" s="32"/>
      <c r="AAM27" s="32"/>
      <c r="AAN27" s="32"/>
      <c r="AAO27" s="32"/>
      <c r="AAP27" s="32"/>
      <c r="AAQ27" s="32"/>
      <c r="AAR27" s="32"/>
      <c r="AAS27" s="32"/>
      <c r="AAT27" s="32"/>
      <c r="AAU27" s="32"/>
      <c r="AAV27" s="32"/>
      <c r="AAW27" s="32"/>
      <c r="AAX27" s="32"/>
      <c r="AAY27" s="32"/>
      <c r="AAZ27" s="32"/>
      <c r="ABA27" s="32"/>
      <c r="ABB27" s="32"/>
      <c r="ABC27" s="32"/>
      <c r="ABD27" s="32"/>
      <c r="ABE27" s="32"/>
      <c r="ABF27" s="32"/>
      <c r="ABG27" s="32"/>
      <c r="ABH27" s="32"/>
      <c r="ABI27" s="32"/>
      <c r="ABJ27" s="32"/>
      <c r="ABK27" s="32"/>
      <c r="ABL27" s="32"/>
      <c r="ABM27" s="32"/>
      <c r="ABN27" s="32"/>
      <c r="ABO27" s="32"/>
      <c r="ABP27" s="32"/>
      <c r="ABQ27" s="32"/>
      <c r="ABR27" s="32"/>
      <c r="ABS27" s="32"/>
      <c r="ABT27" s="32"/>
      <c r="ABU27" s="32"/>
      <c r="ABV27" s="32"/>
      <c r="ABW27" s="32"/>
      <c r="ABX27" s="32"/>
      <c r="ABY27" s="32"/>
      <c r="ABZ27" s="32"/>
      <c r="ACA27" s="32"/>
      <c r="ACB27" s="32"/>
      <c r="ACC27" s="32"/>
      <c r="ACD27" s="32"/>
      <c r="ACE27" s="32"/>
      <c r="ACF27" s="32"/>
      <c r="ACG27" s="32"/>
      <c r="ACH27" s="32"/>
      <c r="ACI27" s="32"/>
      <c r="ACJ27" s="32"/>
      <c r="ACK27" s="32"/>
      <c r="ACL27" s="32"/>
      <c r="ACM27" s="32"/>
      <c r="ACN27" s="32"/>
      <c r="ACO27" s="32"/>
      <c r="ACP27" s="32"/>
      <c r="ACQ27" s="32"/>
      <c r="ACR27" s="32"/>
      <c r="ACS27" s="32"/>
      <c r="ACT27" s="32"/>
      <c r="ACU27" s="32"/>
      <c r="ACV27" s="32"/>
      <c r="ACW27" s="32"/>
      <c r="ACX27" s="32"/>
      <c r="ACY27" s="32"/>
      <c r="ACZ27" s="32"/>
      <c r="ADA27" s="32"/>
      <c r="ADB27" s="32"/>
      <c r="ADC27" s="32"/>
      <c r="ADD27" s="32"/>
      <c r="ADE27" s="32"/>
      <c r="ADF27" s="32"/>
      <c r="ADG27" s="32"/>
      <c r="ADH27" s="32"/>
      <c r="ADI27" s="32"/>
      <c r="ADJ27" s="32"/>
      <c r="ADK27" s="32"/>
      <c r="ADL27" s="32"/>
      <c r="ADM27" s="32"/>
      <c r="ADN27" s="32"/>
      <c r="ADO27" s="32"/>
      <c r="ADP27" s="32"/>
      <c r="ADQ27" s="32"/>
      <c r="ADR27" s="32"/>
      <c r="ADS27" s="32"/>
      <c r="ADT27" s="32"/>
      <c r="ADU27" s="32"/>
      <c r="ADV27" s="32"/>
      <c r="ADW27" s="32"/>
      <c r="ADX27" s="32"/>
      <c r="ADY27" s="32"/>
      <c r="ADZ27" s="32"/>
      <c r="AEA27" s="32"/>
      <c r="AEB27" s="32"/>
      <c r="AEC27" s="32"/>
      <c r="AED27" s="32"/>
      <c r="AEE27" s="32"/>
      <c r="AEF27" s="32"/>
      <c r="AEG27" s="32"/>
      <c r="AEH27" s="32"/>
      <c r="AEI27" s="32"/>
      <c r="AEJ27" s="32"/>
      <c r="AEK27" s="32"/>
      <c r="AEL27" s="32"/>
      <c r="AEM27" s="32"/>
      <c r="AEN27" s="32"/>
      <c r="AEO27" s="32"/>
      <c r="AEP27" s="32"/>
      <c r="AEQ27" s="32"/>
      <c r="AER27" s="32"/>
      <c r="AES27" s="32"/>
      <c r="AET27" s="32"/>
      <c r="AEU27" s="32"/>
      <c r="AEV27" s="32"/>
      <c r="AEW27" s="32"/>
      <c r="AEX27" s="32"/>
      <c r="AEY27" s="32"/>
      <c r="AEZ27" s="32"/>
      <c r="AFA27" s="32"/>
      <c r="AFB27" s="32"/>
      <c r="AFC27" s="32"/>
      <c r="AFD27" s="32"/>
      <c r="AFE27" s="32"/>
      <c r="AFF27" s="32"/>
      <c r="AFG27" s="32"/>
      <c r="AFH27" s="32"/>
      <c r="AFI27" s="32"/>
      <c r="AFJ27" s="32"/>
      <c r="AFK27" s="32"/>
      <c r="AFL27" s="32"/>
      <c r="AFM27" s="32"/>
      <c r="AFN27" s="32"/>
      <c r="AFO27" s="32"/>
      <c r="AFP27" s="32"/>
      <c r="AFQ27" s="32"/>
      <c r="AFR27" s="32"/>
      <c r="AFS27" s="32"/>
      <c r="AFT27" s="32"/>
      <c r="AFU27" s="32"/>
      <c r="AFV27" s="32"/>
      <c r="AFW27" s="32"/>
      <c r="AFX27" s="32"/>
      <c r="AFY27" s="32"/>
      <c r="AFZ27" s="32"/>
      <c r="AGA27" s="32"/>
      <c r="AGB27" s="32"/>
      <c r="AGC27" s="32"/>
      <c r="AGD27" s="32"/>
      <c r="AGE27" s="32"/>
      <c r="AGF27" s="32"/>
      <c r="AGG27" s="32"/>
      <c r="AGH27" s="32"/>
      <c r="AGI27" s="32"/>
      <c r="AGJ27" s="32"/>
      <c r="AGK27" s="32"/>
      <c r="AGL27" s="32"/>
      <c r="AGM27" s="32"/>
      <c r="AGN27" s="32"/>
      <c r="AGO27" s="32"/>
      <c r="AGP27" s="32"/>
      <c r="AGQ27" s="32"/>
      <c r="AGR27" s="32"/>
      <c r="AGS27" s="32"/>
      <c r="AGT27" s="32"/>
      <c r="AGU27" s="32"/>
      <c r="AGV27" s="32"/>
      <c r="AGW27" s="32"/>
      <c r="AGX27" s="32"/>
      <c r="AGY27" s="32"/>
      <c r="AGZ27" s="32"/>
      <c r="AHA27" s="32"/>
      <c r="AHB27" s="32"/>
      <c r="AHC27" s="32"/>
      <c r="AHD27" s="32"/>
      <c r="AHE27" s="32"/>
      <c r="AHF27" s="32"/>
      <c r="AHG27" s="32"/>
      <c r="AHH27" s="32"/>
      <c r="AHI27" s="32"/>
      <c r="AHJ27" s="32"/>
      <c r="AHK27" s="32"/>
      <c r="AHL27" s="32"/>
      <c r="AHM27" s="32"/>
      <c r="AHN27" s="32"/>
      <c r="AHO27" s="32"/>
      <c r="AHP27" s="32"/>
      <c r="AHQ27" s="32"/>
      <c r="AHR27" s="32"/>
      <c r="AHS27" s="32"/>
      <c r="AHT27" s="32"/>
      <c r="AHU27" s="32"/>
      <c r="AHV27" s="32"/>
      <c r="AHW27" s="32"/>
      <c r="AHX27" s="32"/>
      <c r="AHY27" s="32"/>
      <c r="AHZ27" s="32"/>
      <c r="AIA27" s="32"/>
      <c r="AIB27" s="32"/>
      <c r="AIC27" s="32"/>
      <c r="AID27" s="32"/>
      <c r="AIE27" s="32"/>
      <c r="AIF27" s="32"/>
      <c r="AIG27" s="32"/>
      <c r="AIH27" s="32"/>
      <c r="AII27" s="32"/>
      <c r="AIJ27" s="32"/>
      <c r="AIK27" s="32"/>
      <c r="AIL27" s="32"/>
      <c r="AIM27" s="32"/>
      <c r="AIN27" s="32"/>
      <c r="AIO27" s="32"/>
      <c r="AIP27" s="32"/>
      <c r="AIQ27" s="32"/>
      <c r="AIR27" s="32"/>
      <c r="AIS27" s="32"/>
      <c r="AIT27" s="32"/>
      <c r="AIU27" s="32"/>
      <c r="AIV27" s="32"/>
      <c r="AIW27" s="32"/>
      <c r="AIX27" s="32"/>
      <c r="AIY27" s="32"/>
      <c r="AIZ27" s="32"/>
      <c r="AJA27" s="32"/>
      <c r="AJB27" s="32"/>
      <c r="AJC27" s="32"/>
      <c r="AJD27" s="32"/>
      <c r="AJE27" s="32"/>
      <c r="AJF27" s="32"/>
      <c r="AJG27" s="32"/>
      <c r="AJH27" s="32"/>
      <c r="AJI27" s="32"/>
      <c r="AJJ27" s="32"/>
      <c r="AJK27" s="32"/>
      <c r="AJL27" s="32"/>
      <c r="AJM27" s="32"/>
      <c r="AJN27" s="32"/>
      <c r="AJO27" s="32"/>
      <c r="AJP27" s="32"/>
      <c r="AJQ27" s="32"/>
      <c r="AJR27" s="32"/>
      <c r="AJS27" s="32"/>
      <c r="AJT27" s="32"/>
      <c r="AJU27" s="32"/>
      <c r="AJV27" s="32"/>
      <c r="AJW27" s="32"/>
      <c r="AJX27" s="32"/>
      <c r="AJY27" s="32"/>
      <c r="AJZ27" s="32"/>
      <c r="AKA27" s="32"/>
      <c r="AKB27" s="32"/>
      <c r="AKC27" s="32"/>
      <c r="AKD27" s="32"/>
      <c r="AKE27" s="32"/>
      <c r="AKF27" s="32"/>
      <c r="AKG27" s="32"/>
      <c r="AKH27" s="32"/>
      <c r="AKI27" s="32"/>
      <c r="AKJ27" s="32"/>
      <c r="AKK27" s="32"/>
      <c r="AKL27" s="32"/>
      <c r="AKM27" s="32"/>
      <c r="AKN27" s="32"/>
      <c r="AKO27" s="32"/>
      <c r="AKP27" s="32"/>
      <c r="AKQ27" s="32"/>
      <c r="AKR27" s="32"/>
      <c r="AKS27" s="32"/>
      <c r="AKT27" s="32"/>
      <c r="AKU27" s="32"/>
      <c r="AKV27" s="32"/>
      <c r="AKW27" s="32"/>
      <c r="AKX27" s="32"/>
      <c r="AKY27" s="32"/>
      <c r="AKZ27" s="32"/>
      <c r="ALA27" s="32"/>
      <c r="ALB27" s="32"/>
      <c r="ALC27" s="32"/>
      <c r="ALD27" s="32"/>
      <c r="ALE27" s="32"/>
      <c r="ALF27" s="32"/>
      <c r="ALG27" s="32"/>
      <c r="ALH27" s="32"/>
      <c r="ALI27" s="32"/>
      <c r="ALJ27" s="32"/>
      <c r="ALK27" s="32"/>
      <c r="ALL27" s="32"/>
      <c r="ALM27" s="32"/>
      <c r="ALN27" s="32"/>
      <c r="ALO27" s="32"/>
      <c r="ALP27" s="32"/>
      <c r="ALQ27" s="32"/>
      <c r="ALR27" s="32"/>
      <c r="ALS27" s="32"/>
      <c r="ALT27" s="32"/>
      <c r="ALU27" s="32"/>
      <c r="ALV27" s="32"/>
      <c r="ALW27" s="32"/>
      <c r="ALX27" s="32"/>
      <c r="ALY27" s="32"/>
      <c r="ALZ27" s="32"/>
      <c r="AMA27" s="32"/>
      <c r="AMB27" s="32"/>
      <c r="AMC27" s="32"/>
      <c r="AMD27" s="32"/>
      <c r="AME27" s="32"/>
      <c r="AMF27" s="32"/>
      <c r="AMG27" s="32"/>
      <c r="AMH27" s="32"/>
      <c r="AMI27" s="32"/>
      <c r="AMJ27" s="32"/>
      <c r="AMK27" s="32"/>
      <c r="AML27" s="32"/>
      <c r="AMM27" s="32"/>
      <c r="AMN27" s="32"/>
      <c r="AMO27" s="32"/>
      <c r="AMP27" s="32"/>
      <c r="AMQ27" s="32"/>
    </row>
    <row r="28" spans="1:1031" s="28" customFormat="1" ht="25.5" customHeight="1" x14ac:dyDescent="0.15">
      <c r="A28" s="32"/>
      <c r="B28" s="52" t="s">
        <v>8</v>
      </c>
      <c r="C28" s="33" t="s">
        <v>9</v>
      </c>
      <c r="D28" s="33" t="s">
        <v>8</v>
      </c>
      <c r="E28" s="33" t="s">
        <v>9</v>
      </c>
      <c r="F28" s="33" t="s">
        <v>8</v>
      </c>
      <c r="G28" s="33" t="s">
        <v>9</v>
      </c>
      <c r="H28" s="292" t="s">
        <v>637</v>
      </c>
      <c r="I28" s="290"/>
      <c r="J28" s="292" t="s">
        <v>637</v>
      </c>
      <c r="K28" s="290"/>
      <c r="L28" s="290"/>
      <c r="M28" s="298"/>
      <c r="N28" s="118"/>
      <c r="O28" s="111"/>
      <c r="P28" s="153"/>
      <c r="Q28" s="290" t="s">
        <v>542</v>
      </c>
      <c r="R28" s="290"/>
      <c r="S28" s="55" t="s">
        <v>6</v>
      </c>
      <c r="T28" s="55" t="s">
        <v>7</v>
      </c>
      <c r="U28" s="55" t="s">
        <v>50</v>
      </c>
      <c r="V28" s="35"/>
      <c r="W28" s="35"/>
      <c r="AA28" s="105"/>
      <c r="AB28" s="105"/>
      <c r="AH28" s="62"/>
      <c r="AI28" s="62"/>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c r="LX28" s="27"/>
      <c r="LY28" s="27"/>
      <c r="LZ28" s="27"/>
      <c r="MA28" s="27"/>
      <c r="MB28" s="27"/>
      <c r="MC28" s="27"/>
      <c r="MD28" s="27"/>
      <c r="ME28" s="27"/>
      <c r="MF28" s="27"/>
      <c r="MG28" s="27"/>
      <c r="MH28" s="27"/>
      <c r="MI28" s="27"/>
      <c r="MJ28" s="27"/>
      <c r="MK28" s="27"/>
      <c r="ML28" s="27"/>
      <c r="MM28" s="27"/>
      <c r="MN28" s="27"/>
      <c r="MO28" s="27"/>
      <c r="MP28" s="27"/>
      <c r="MQ28" s="27"/>
      <c r="MR28" s="27"/>
      <c r="MS28" s="27"/>
      <c r="MT28" s="27"/>
      <c r="MU28" s="27"/>
      <c r="MV28" s="27"/>
      <c r="MW28" s="27"/>
      <c r="MX28" s="27"/>
      <c r="MY28" s="27"/>
      <c r="MZ28" s="27"/>
      <c r="NA28" s="27"/>
      <c r="NB28" s="27"/>
      <c r="NC28" s="27"/>
      <c r="ND28" s="27"/>
      <c r="NE28" s="27"/>
      <c r="NF28" s="27"/>
      <c r="NG28" s="27"/>
      <c r="NH28" s="27"/>
      <c r="NI28" s="27"/>
      <c r="NJ28" s="27"/>
      <c r="NK28" s="27"/>
      <c r="NL28" s="27"/>
      <c r="NM28" s="27"/>
      <c r="NN28" s="27"/>
      <c r="NO28" s="27"/>
      <c r="NP28" s="27"/>
      <c r="NQ28" s="27"/>
      <c r="NR28" s="27"/>
      <c r="NS28" s="27"/>
      <c r="NT28" s="27"/>
      <c r="NU28" s="27"/>
      <c r="NV28" s="27"/>
      <c r="NW28" s="27"/>
      <c r="NX28" s="27"/>
      <c r="NY28" s="27"/>
      <c r="NZ28" s="27"/>
      <c r="OA28" s="27"/>
      <c r="OB28" s="27"/>
      <c r="OC28" s="27"/>
      <c r="OD28" s="27"/>
      <c r="OE28" s="27"/>
      <c r="OF28" s="27"/>
      <c r="OG28" s="27"/>
      <c r="OH28" s="27"/>
      <c r="OI28" s="27"/>
      <c r="OJ28" s="27"/>
      <c r="OK28" s="27"/>
      <c r="OL28" s="27"/>
      <c r="OM28" s="27"/>
      <c r="ON28" s="27"/>
      <c r="OO28" s="27"/>
      <c r="OP28" s="27"/>
      <c r="OQ28" s="27"/>
      <c r="OR28" s="27"/>
      <c r="OS28" s="27"/>
      <c r="OT28" s="27"/>
      <c r="OU28" s="27"/>
      <c r="OV28" s="27"/>
      <c r="OW28" s="27"/>
      <c r="OX28" s="27"/>
      <c r="OY28" s="27"/>
      <c r="OZ28" s="27"/>
      <c r="PA28" s="27"/>
      <c r="PB28" s="27"/>
      <c r="PC28" s="27"/>
      <c r="PD28" s="27"/>
      <c r="PE28" s="27"/>
      <c r="PF28" s="27"/>
      <c r="PG28" s="27"/>
      <c r="PH28" s="27"/>
      <c r="PI28" s="27"/>
      <c r="PJ28" s="27"/>
      <c r="PK28" s="27"/>
      <c r="PL28" s="27"/>
      <c r="PM28" s="27"/>
      <c r="PN28" s="27"/>
      <c r="PO28" s="27"/>
      <c r="PP28" s="27"/>
      <c r="PQ28" s="27"/>
      <c r="PR28" s="27"/>
      <c r="PS28" s="27"/>
      <c r="PT28" s="27"/>
      <c r="PU28" s="27"/>
      <c r="PV28" s="27"/>
      <c r="PW28" s="27"/>
      <c r="PX28" s="27"/>
      <c r="PY28" s="27"/>
      <c r="PZ28" s="27"/>
      <c r="QA28" s="27"/>
      <c r="QB28" s="27"/>
      <c r="QC28" s="27"/>
      <c r="QD28" s="27"/>
      <c r="QE28" s="27"/>
      <c r="QF28" s="27"/>
      <c r="QG28" s="27"/>
      <c r="QH28" s="27"/>
      <c r="QI28" s="27"/>
      <c r="QJ28" s="27"/>
      <c r="QK28" s="27"/>
      <c r="QL28" s="27"/>
      <c r="QM28" s="27"/>
      <c r="QN28" s="27"/>
      <c r="QO28" s="27"/>
      <c r="QP28" s="27"/>
      <c r="QQ28" s="27"/>
      <c r="QR28" s="27"/>
      <c r="QS28" s="27"/>
      <c r="QT28" s="27"/>
      <c r="QU28" s="27"/>
      <c r="QV28" s="27"/>
      <c r="QW28" s="27"/>
      <c r="QX28" s="27"/>
      <c r="QY28" s="27"/>
      <c r="QZ28" s="27"/>
      <c r="RA28" s="27"/>
      <c r="RB28" s="27"/>
      <c r="RC28" s="27"/>
      <c r="RD28" s="27"/>
      <c r="RE28" s="27"/>
      <c r="RF28" s="27"/>
      <c r="RG28" s="27"/>
      <c r="RH28" s="27"/>
      <c r="RI28" s="27"/>
      <c r="RJ28" s="27"/>
      <c r="RK28" s="27"/>
      <c r="RL28" s="27"/>
      <c r="RM28" s="27"/>
      <c r="RN28" s="27"/>
      <c r="RO28" s="27"/>
      <c r="RP28" s="27"/>
      <c r="RQ28" s="27"/>
      <c r="RR28" s="27"/>
      <c r="RS28" s="27"/>
      <c r="RT28" s="27"/>
      <c r="RU28" s="27"/>
      <c r="RV28" s="27"/>
      <c r="RW28" s="27"/>
      <c r="RX28" s="27"/>
      <c r="RY28" s="27"/>
      <c r="RZ28" s="27"/>
      <c r="SA28" s="27"/>
      <c r="SB28" s="27"/>
      <c r="SC28" s="27"/>
      <c r="SD28" s="27"/>
      <c r="SE28" s="27"/>
      <c r="SF28" s="27"/>
      <c r="SG28" s="27"/>
      <c r="SH28" s="27"/>
      <c r="SI28" s="27"/>
      <c r="SJ28" s="27"/>
      <c r="SK28" s="27"/>
      <c r="SL28" s="27"/>
      <c r="SM28" s="27"/>
      <c r="SN28" s="27"/>
      <c r="SO28" s="27"/>
      <c r="SP28" s="27"/>
      <c r="SQ28" s="27"/>
      <c r="SR28" s="27"/>
      <c r="SS28" s="27"/>
      <c r="ST28" s="27"/>
      <c r="SU28" s="27"/>
      <c r="SV28" s="27"/>
      <c r="SW28" s="27"/>
      <c r="SX28" s="27"/>
      <c r="SY28" s="27"/>
      <c r="SZ28" s="27"/>
      <c r="TA28" s="27"/>
      <c r="TB28" s="27"/>
      <c r="TC28" s="27"/>
      <c r="TD28" s="27"/>
      <c r="TE28" s="27"/>
      <c r="TF28" s="27"/>
      <c r="TG28" s="27"/>
      <c r="TH28" s="27"/>
      <c r="TI28" s="27"/>
      <c r="TJ28" s="27"/>
      <c r="TK28" s="27"/>
      <c r="TL28" s="27"/>
      <c r="TM28" s="27"/>
      <c r="TN28" s="27"/>
      <c r="TO28" s="27"/>
      <c r="TP28" s="27"/>
      <c r="TQ28" s="27"/>
      <c r="TR28" s="27"/>
      <c r="TS28" s="27"/>
      <c r="TT28" s="27"/>
      <c r="TU28" s="27"/>
      <c r="TV28" s="27"/>
      <c r="TW28" s="27"/>
      <c r="TX28" s="27"/>
      <c r="TY28" s="27"/>
      <c r="TZ28" s="27"/>
      <c r="UA28" s="27"/>
      <c r="UB28" s="27"/>
      <c r="UC28" s="27"/>
      <c r="UD28" s="27"/>
      <c r="UE28" s="27"/>
      <c r="UF28" s="27"/>
      <c r="UG28" s="27"/>
      <c r="UH28" s="27"/>
      <c r="UI28" s="27"/>
      <c r="UJ28" s="27"/>
      <c r="UK28" s="27"/>
      <c r="UL28" s="27"/>
      <c r="UM28" s="27"/>
      <c r="UN28" s="27"/>
      <c r="UO28" s="27"/>
      <c r="UP28" s="27"/>
      <c r="UQ28" s="27"/>
      <c r="UR28" s="27"/>
      <c r="US28" s="27"/>
      <c r="UT28" s="27"/>
      <c r="UU28" s="27"/>
      <c r="UV28" s="27"/>
      <c r="UW28" s="27"/>
      <c r="UX28" s="27"/>
      <c r="UY28" s="27"/>
      <c r="UZ28" s="27"/>
      <c r="VA28" s="27"/>
      <c r="VB28" s="27"/>
      <c r="VC28" s="27"/>
      <c r="VD28" s="27"/>
      <c r="VE28" s="27"/>
      <c r="VF28" s="27"/>
      <c r="VG28" s="27"/>
      <c r="VH28" s="27"/>
      <c r="VI28" s="27"/>
      <c r="VJ28" s="27"/>
      <c r="VK28" s="27"/>
      <c r="VL28" s="27"/>
      <c r="VM28" s="27"/>
      <c r="VN28" s="27"/>
      <c r="VO28" s="27"/>
      <c r="VP28" s="27"/>
      <c r="VQ28" s="27"/>
      <c r="VR28" s="27"/>
      <c r="VS28" s="27"/>
      <c r="VT28" s="27"/>
      <c r="VU28" s="27"/>
      <c r="VV28" s="27"/>
      <c r="VW28" s="27"/>
      <c r="VX28" s="27"/>
      <c r="VY28" s="27"/>
      <c r="VZ28" s="27"/>
      <c r="WA28" s="27"/>
      <c r="WB28" s="27"/>
      <c r="WC28" s="27"/>
      <c r="WD28" s="27"/>
      <c r="WE28" s="27"/>
      <c r="WF28" s="27"/>
      <c r="WG28" s="27"/>
      <c r="WH28" s="27"/>
      <c r="WI28" s="27"/>
      <c r="WJ28" s="27"/>
      <c r="WK28" s="27"/>
      <c r="WL28" s="27"/>
      <c r="WM28" s="27"/>
      <c r="WN28" s="27"/>
      <c r="WO28" s="27"/>
      <c r="WP28" s="27"/>
      <c r="WQ28" s="27"/>
      <c r="WR28" s="27"/>
      <c r="WS28" s="27"/>
      <c r="WT28" s="27"/>
      <c r="WU28" s="27"/>
      <c r="WV28" s="27"/>
      <c r="WW28" s="27"/>
      <c r="WX28" s="27"/>
      <c r="WY28" s="27"/>
      <c r="WZ28" s="27"/>
      <c r="XA28" s="27"/>
      <c r="XB28" s="27"/>
      <c r="XC28" s="27"/>
      <c r="XD28" s="27"/>
      <c r="XE28" s="27"/>
      <c r="XF28" s="27"/>
      <c r="XG28" s="27"/>
      <c r="XH28" s="27"/>
      <c r="XI28" s="27"/>
      <c r="XJ28" s="27"/>
      <c r="XK28" s="27"/>
      <c r="XL28" s="27"/>
      <c r="XM28" s="27"/>
      <c r="XN28" s="27"/>
      <c r="XO28" s="27"/>
      <c r="XP28" s="27"/>
      <c r="XQ28" s="27"/>
      <c r="XR28" s="27"/>
      <c r="XS28" s="27"/>
      <c r="XT28" s="27"/>
      <c r="XU28" s="27"/>
      <c r="XV28" s="27"/>
      <c r="XW28" s="27"/>
      <c r="XX28" s="27"/>
      <c r="XY28" s="27"/>
      <c r="XZ28" s="27"/>
      <c r="YA28" s="27"/>
      <c r="YB28" s="27"/>
      <c r="YC28" s="27"/>
      <c r="YD28" s="27"/>
      <c r="YE28" s="27"/>
      <c r="YF28" s="27"/>
      <c r="YG28" s="27"/>
      <c r="YH28" s="27"/>
      <c r="YI28" s="27"/>
      <c r="YJ28" s="27"/>
      <c r="YK28" s="27"/>
      <c r="YL28" s="27"/>
      <c r="YM28" s="27"/>
      <c r="YN28" s="27"/>
      <c r="YO28" s="27"/>
      <c r="YP28" s="27"/>
      <c r="YQ28" s="27"/>
      <c r="YR28" s="27"/>
      <c r="YS28" s="27"/>
      <c r="YT28" s="27"/>
      <c r="YU28" s="27"/>
      <c r="YV28" s="27"/>
      <c r="YW28" s="27"/>
      <c r="YX28" s="27"/>
      <c r="YY28" s="27"/>
      <c r="YZ28" s="27"/>
      <c r="ZA28" s="27"/>
      <c r="ZB28" s="27"/>
      <c r="ZC28" s="27"/>
      <c r="ZD28" s="27"/>
      <c r="ZE28" s="27"/>
      <c r="ZF28" s="27"/>
      <c r="ZG28" s="27"/>
      <c r="ZH28" s="27"/>
      <c r="ZI28" s="27"/>
      <c r="ZJ28" s="27"/>
      <c r="ZK28" s="27"/>
      <c r="ZL28" s="27"/>
      <c r="ZM28" s="27"/>
      <c r="ZN28" s="27"/>
      <c r="ZO28" s="27"/>
      <c r="ZP28" s="27"/>
      <c r="ZQ28" s="27"/>
      <c r="ZR28" s="27"/>
      <c r="ZS28" s="27"/>
      <c r="ZT28" s="27"/>
      <c r="ZU28" s="27"/>
      <c r="ZV28" s="27"/>
      <c r="ZW28" s="27"/>
      <c r="ZX28" s="27"/>
      <c r="ZY28" s="27"/>
      <c r="ZZ28" s="27"/>
      <c r="AAA28" s="27"/>
      <c r="AAB28" s="27"/>
      <c r="AAC28" s="27"/>
      <c r="AAD28" s="27"/>
      <c r="AAE28" s="27"/>
      <c r="AAF28" s="27"/>
      <c r="AAG28" s="27"/>
      <c r="AAH28" s="27"/>
      <c r="AAI28" s="27"/>
      <c r="AAJ28" s="27"/>
      <c r="AAK28" s="27"/>
      <c r="AAL28" s="27"/>
      <c r="AAM28" s="27"/>
      <c r="AAN28" s="27"/>
      <c r="AAO28" s="27"/>
      <c r="AAP28" s="27"/>
      <c r="AAQ28" s="27"/>
      <c r="AAR28" s="27"/>
      <c r="AAS28" s="27"/>
      <c r="AAT28" s="27"/>
      <c r="AAU28" s="27"/>
      <c r="AAV28" s="27"/>
      <c r="AAW28" s="27"/>
      <c r="AAX28" s="27"/>
      <c r="AAY28" s="27"/>
      <c r="AAZ28" s="27"/>
      <c r="ABA28" s="27"/>
      <c r="ABB28" s="27"/>
      <c r="ABC28" s="27"/>
      <c r="ABD28" s="27"/>
      <c r="ABE28" s="27"/>
      <c r="ABF28" s="27"/>
      <c r="ABG28" s="27"/>
      <c r="ABH28" s="27"/>
      <c r="ABI28" s="27"/>
      <c r="ABJ28" s="27"/>
      <c r="ABK28" s="27"/>
      <c r="ABL28" s="27"/>
      <c r="ABM28" s="27"/>
      <c r="ABN28" s="27"/>
      <c r="ABO28" s="27"/>
      <c r="ABP28" s="27"/>
      <c r="ABQ28" s="27"/>
      <c r="ABR28" s="27"/>
      <c r="ABS28" s="27"/>
      <c r="ABT28" s="27"/>
      <c r="ABU28" s="27"/>
      <c r="ABV28" s="27"/>
      <c r="ABW28" s="27"/>
      <c r="ABX28" s="27"/>
      <c r="ABY28" s="27"/>
      <c r="ABZ28" s="27"/>
      <c r="ACA28" s="27"/>
      <c r="ACB28" s="27"/>
      <c r="ACC28" s="27"/>
      <c r="ACD28" s="27"/>
      <c r="ACE28" s="27"/>
      <c r="ACF28" s="27"/>
      <c r="ACG28" s="27"/>
      <c r="ACH28" s="27"/>
      <c r="ACI28" s="27"/>
      <c r="ACJ28" s="27"/>
      <c r="ACK28" s="27"/>
      <c r="ACL28" s="27"/>
      <c r="ACM28" s="27"/>
      <c r="ACN28" s="27"/>
      <c r="ACO28" s="27"/>
      <c r="ACP28" s="27"/>
      <c r="ACQ28" s="27"/>
      <c r="ACR28" s="27"/>
      <c r="ACS28" s="27"/>
      <c r="ACT28" s="27"/>
      <c r="ACU28" s="27"/>
      <c r="ACV28" s="27"/>
      <c r="ACW28" s="27"/>
      <c r="ACX28" s="27"/>
      <c r="ACY28" s="27"/>
      <c r="ACZ28" s="27"/>
      <c r="ADA28" s="27"/>
      <c r="ADB28" s="27"/>
      <c r="ADC28" s="27"/>
      <c r="ADD28" s="27"/>
      <c r="ADE28" s="27"/>
      <c r="ADF28" s="27"/>
      <c r="ADG28" s="27"/>
      <c r="ADH28" s="27"/>
      <c r="ADI28" s="27"/>
      <c r="ADJ28" s="27"/>
      <c r="ADK28" s="27"/>
      <c r="ADL28" s="27"/>
      <c r="ADM28" s="27"/>
      <c r="ADN28" s="27"/>
      <c r="ADO28" s="27"/>
      <c r="ADP28" s="27"/>
      <c r="ADQ28" s="27"/>
      <c r="ADR28" s="27"/>
      <c r="ADS28" s="27"/>
      <c r="ADT28" s="27"/>
      <c r="ADU28" s="27"/>
      <c r="ADV28" s="27"/>
      <c r="ADW28" s="27"/>
      <c r="ADX28" s="27"/>
      <c r="ADY28" s="27"/>
      <c r="ADZ28" s="27"/>
      <c r="AEA28" s="27"/>
      <c r="AEB28" s="27"/>
      <c r="AEC28" s="27"/>
      <c r="AED28" s="27"/>
      <c r="AEE28" s="27"/>
      <c r="AEF28" s="27"/>
      <c r="AEG28" s="27"/>
      <c r="AEH28" s="27"/>
      <c r="AEI28" s="27"/>
      <c r="AEJ28" s="27"/>
      <c r="AEK28" s="27"/>
      <c r="AEL28" s="27"/>
      <c r="AEM28" s="27"/>
      <c r="AEN28" s="27"/>
      <c r="AEO28" s="27"/>
      <c r="AEP28" s="27"/>
      <c r="AEQ28" s="27"/>
      <c r="AER28" s="27"/>
      <c r="AES28" s="27"/>
      <c r="AET28" s="27"/>
      <c r="AEU28" s="27"/>
      <c r="AEV28" s="27"/>
      <c r="AEW28" s="27"/>
      <c r="AEX28" s="27"/>
      <c r="AEY28" s="27"/>
      <c r="AEZ28" s="27"/>
      <c r="AFA28" s="27"/>
      <c r="AFB28" s="27"/>
      <c r="AFC28" s="27"/>
      <c r="AFD28" s="27"/>
      <c r="AFE28" s="27"/>
      <c r="AFF28" s="27"/>
      <c r="AFG28" s="27"/>
      <c r="AFH28" s="27"/>
      <c r="AFI28" s="27"/>
      <c r="AFJ28" s="27"/>
      <c r="AFK28" s="27"/>
      <c r="AFL28" s="27"/>
      <c r="AFM28" s="27"/>
      <c r="AFN28" s="27"/>
      <c r="AFO28" s="27"/>
      <c r="AFP28" s="27"/>
      <c r="AFQ28" s="27"/>
      <c r="AFR28" s="27"/>
      <c r="AFS28" s="27"/>
      <c r="AFT28" s="27"/>
      <c r="AFU28" s="27"/>
      <c r="AFV28" s="27"/>
      <c r="AFW28" s="27"/>
      <c r="AFX28" s="27"/>
      <c r="AFY28" s="27"/>
      <c r="AFZ28" s="27"/>
      <c r="AGA28" s="27"/>
      <c r="AGB28" s="27"/>
      <c r="AGC28" s="27"/>
      <c r="AGD28" s="27"/>
      <c r="AGE28" s="27"/>
      <c r="AGF28" s="27"/>
      <c r="AGG28" s="27"/>
      <c r="AGH28" s="27"/>
      <c r="AGI28" s="27"/>
      <c r="AGJ28" s="27"/>
      <c r="AGK28" s="27"/>
      <c r="AGL28" s="27"/>
      <c r="AGM28" s="27"/>
      <c r="AGN28" s="27"/>
      <c r="AGO28" s="27"/>
      <c r="AGP28" s="27"/>
      <c r="AGQ28" s="27"/>
      <c r="AGR28" s="27"/>
      <c r="AGS28" s="27"/>
      <c r="AGT28" s="27"/>
      <c r="AGU28" s="27"/>
      <c r="AGV28" s="27"/>
      <c r="AGW28" s="27"/>
      <c r="AGX28" s="27"/>
      <c r="AGY28" s="27"/>
      <c r="AGZ28" s="27"/>
      <c r="AHA28" s="27"/>
      <c r="AHB28" s="27"/>
      <c r="AHC28" s="27"/>
      <c r="AHD28" s="27"/>
      <c r="AHE28" s="27"/>
      <c r="AHF28" s="27"/>
      <c r="AHG28" s="27"/>
      <c r="AHH28" s="27"/>
      <c r="AHI28" s="27"/>
      <c r="AHJ28" s="27"/>
      <c r="AHK28" s="27"/>
      <c r="AHL28" s="27"/>
      <c r="AHM28" s="27"/>
      <c r="AHN28" s="27"/>
      <c r="AHO28" s="27"/>
      <c r="AHP28" s="27"/>
      <c r="AHQ28" s="27"/>
      <c r="AHR28" s="27"/>
      <c r="AHS28" s="27"/>
      <c r="AHT28" s="27"/>
      <c r="AHU28" s="27"/>
      <c r="AHV28" s="27"/>
      <c r="AHW28" s="27"/>
      <c r="AHX28" s="27"/>
      <c r="AHY28" s="27"/>
      <c r="AHZ28" s="27"/>
      <c r="AIA28" s="27"/>
      <c r="AIB28" s="27"/>
      <c r="AIC28" s="27"/>
      <c r="AID28" s="27"/>
      <c r="AIE28" s="27"/>
      <c r="AIF28" s="27"/>
      <c r="AIG28" s="27"/>
      <c r="AIH28" s="27"/>
      <c r="AII28" s="27"/>
      <c r="AIJ28" s="27"/>
      <c r="AIK28" s="27"/>
      <c r="AIL28" s="27"/>
      <c r="AIM28" s="27"/>
      <c r="AIN28" s="27"/>
      <c r="AIO28" s="27"/>
      <c r="AIP28" s="27"/>
      <c r="AIQ28" s="27"/>
      <c r="AIR28" s="27"/>
      <c r="AIS28" s="27"/>
      <c r="AIT28" s="27"/>
      <c r="AIU28" s="27"/>
      <c r="AIV28" s="27"/>
      <c r="AIW28" s="27"/>
      <c r="AIX28" s="27"/>
      <c r="AIY28" s="27"/>
      <c r="AIZ28" s="27"/>
      <c r="AJA28" s="27"/>
      <c r="AJB28" s="27"/>
      <c r="AJC28" s="27"/>
      <c r="AJD28" s="27"/>
      <c r="AJE28" s="27"/>
      <c r="AJF28" s="27"/>
      <c r="AJG28" s="27"/>
      <c r="AJH28" s="27"/>
      <c r="AJI28" s="27"/>
      <c r="AJJ28" s="27"/>
      <c r="AJK28" s="27"/>
      <c r="AJL28" s="27"/>
      <c r="AJM28" s="27"/>
      <c r="AJN28" s="27"/>
      <c r="AJO28" s="27"/>
      <c r="AJP28" s="27"/>
      <c r="AJQ28" s="27"/>
      <c r="AJR28" s="27"/>
      <c r="AJS28" s="27"/>
      <c r="AJT28" s="27"/>
      <c r="AJU28" s="27"/>
      <c r="AJV28" s="27"/>
      <c r="AJW28" s="27"/>
      <c r="AJX28" s="27"/>
      <c r="AJY28" s="27"/>
      <c r="AJZ28" s="27"/>
      <c r="AKA28" s="27"/>
      <c r="AKB28" s="27"/>
      <c r="AKC28" s="27"/>
      <c r="AKD28" s="27"/>
      <c r="AKE28" s="27"/>
      <c r="AKF28" s="27"/>
      <c r="AKG28" s="27"/>
      <c r="AKH28" s="27"/>
      <c r="AKI28" s="27"/>
      <c r="AKJ28" s="27"/>
      <c r="AKK28" s="27"/>
      <c r="AKL28" s="27"/>
      <c r="AKM28" s="27"/>
      <c r="AKN28" s="27"/>
      <c r="AKO28" s="27"/>
      <c r="AKP28" s="27"/>
      <c r="AKQ28" s="27"/>
      <c r="AKR28" s="27"/>
      <c r="AKS28" s="27"/>
      <c r="AKT28" s="27"/>
      <c r="AKU28" s="27"/>
      <c r="AKV28" s="27"/>
      <c r="AKW28" s="27"/>
      <c r="AKX28" s="27"/>
      <c r="AKY28" s="27"/>
      <c r="AKZ28" s="27"/>
      <c r="ALA28" s="27"/>
      <c r="ALB28" s="27"/>
      <c r="ALC28" s="27"/>
      <c r="ALD28" s="27"/>
      <c r="ALE28" s="27"/>
      <c r="ALF28" s="27"/>
      <c r="ALG28" s="27"/>
      <c r="ALH28" s="27"/>
      <c r="ALI28" s="27"/>
      <c r="ALJ28" s="27"/>
      <c r="ALK28" s="27"/>
      <c r="ALL28" s="27"/>
      <c r="ALM28" s="27"/>
      <c r="ALN28" s="27"/>
      <c r="ALO28" s="27"/>
      <c r="ALP28" s="27"/>
      <c r="ALQ28" s="27"/>
      <c r="ALR28" s="27"/>
      <c r="ALS28" s="27"/>
      <c r="ALT28" s="27"/>
      <c r="ALU28" s="27"/>
      <c r="ALV28" s="27"/>
      <c r="ALW28" s="27"/>
      <c r="ALX28" s="27"/>
      <c r="ALY28" s="27"/>
      <c r="ALZ28" s="27"/>
      <c r="AMA28" s="27"/>
      <c r="AMB28" s="27"/>
      <c r="AMC28" s="27"/>
      <c r="AMD28" s="27"/>
      <c r="AME28" s="27"/>
      <c r="AMF28" s="27"/>
      <c r="AMG28" s="27"/>
      <c r="AMH28" s="27"/>
      <c r="AMI28" s="27"/>
      <c r="AMJ28" s="27"/>
      <c r="AMK28" s="27"/>
      <c r="AML28" s="27"/>
      <c r="AMM28" s="27"/>
      <c r="AMN28" s="27"/>
      <c r="AMO28" s="27"/>
      <c r="AMP28" s="27"/>
      <c r="AMQ28" s="27"/>
    </row>
    <row r="29" spans="1:1031" ht="14" x14ac:dyDescent="0.15">
      <c r="A29" s="27"/>
      <c r="B29" s="53"/>
      <c r="C29" s="29"/>
      <c r="D29" s="29"/>
      <c r="E29" s="29"/>
      <c r="F29" s="29"/>
      <c r="G29" s="29"/>
      <c r="H29" s="53" t="s">
        <v>52</v>
      </c>
      <c r="I29" s="29" t="s">
        <v>53</v>
      </c>
      <c r="J29" s="53" t="s">
        <v>52</v>
      </c>
      <c r="K29" s="29" t="s">
        <v>524</v>
      </c>
      <c r="L29" s="29" t="s">
        <v>53</v>
      </c>
      <c r="M29" s="29" t="s">
        <v>524</v>
      </c>
      <c r="N29" s="119"/>
      <c r="O29" s="30"/>
      <c r="P29" s="154" t="s">
        <v>524</v>
      </c>
      <c r="Q29" s="29" t="s">
        <v>413</v>
      </c>
      <c r="R29" s="29" t="s">
        <v>42</v>
      </c>
      <c r="S29" s="56"/>
      <c r="T29" s="56"/>
      <c r="U29" s="56"/>
      <c r="V29" s="57"/>
      <c r="W29" s="29"/>
      <c r="X29"/>
      <c r="Z29" s="65"/>
      <c r="AA29" s="65"/>
      <c r="AB29" s="65"/>
      <c r="AC29" s="65"/>
      <c r="AD29" s="65"/>
      <c r="AE29" s="65"/>
      <c r="AF29" s="3"/>
      <c r="AH29" s="6"/>
      <c r="AI29" s="6"/>
      <c r="AMO29" s="3"/>
      <c r="AMP29" s="3"/>
      <c r="AMQ29" s="3"/>
    </row>
    <row r="30" spans="1:1031" x14ac:dyDescent="0.15">
      <c r="A30" s="27"/>
      <c r="B30" s="53"/>
      <c r="C30" s="29"/>
      <c r="D30" s="29"/>
      <c r="E30" s="29"/>
      <c r="F30" s="29"/>
      <c r="G30" s="29"/>
      <c r="H30" s="60"/>
      <c r="I30" s="31"/>
      <c r="J30" s="53"/>
      <c r="K30" s="29">
        <f>IF(J30="",0,1)</f>
        <v>0</v>
      </c>
      <c r="L30" s="29"/>
      <c r="M30" s="29">
        <f>IF(L30="",0,1)</f>
        <v>0</v>
      </c>
      <c r="N30" s="114"/>
      <c r="O30" s="43"/>
      <c r="P30" s="29">
        <f>IF(O30="",0,1)</f>
        <v>0</v>
      </c>
      <c r="Q30" t="s">
        <v>79</v>
      </c>
      <c r="R30" t="s">
        <v>80</v>
      </c>
      <c r="S30" s="58">
        <v>1.806</v>
      </c>
      <c r="T30" s="71">
        <v>1.14E-2</v>
      </c>
      <c r="U30" s="58">
        <f>S30-T30</f>
        <v>1.7946</v>
      </c>
      <c r="V30" s="45">
        <v>1.2482</v>
      </c>
      <c r="W30" s="31">
        <v>0</v>
      </c>
      <c r="X30" s="240">
        <f t="shared" ref="X30:X61" si="0">IF(V30&gt;V31,(V30/V31*100)-100,(-1)*(V31/V30*100)+100)</f>
        <v>-169.18763018746995</v>
      </c>
      <c r="Z30" s="75"/>
      <c r="AA30" s="75"/>
      <c r="AB30" s="75"/>
      <c r="AC30" s="78"/>
      <c r="AD30" s="64"/>
      <c r="AE30" s="44"/>
      <c r="AF30" s="58"/>
      <c r="AG30" s="5"/>
      <c r="AH30" s="6"/>
      <c r="AI30" s="44"/>
      <c r="AJ30" s="75"/>
      <c r="AK30" s="75"/>
      <c r="AL30" s="80"/>
      <c r="AMO30" s="3"/>
      <c r="AMP30" s="3"/>
      <c r="AMQ30" s="3"/>
    </row>
    <row r="31" spans="1:1031" x14ac:dyDescent="0.15">
      <c r="A31" s="27"/>
      <c r="B31" s="141"/>
      <c r="C31" s="137"/>
      <c r="D31" s="29"/>
      <c r="E31" s="29"/>
      <c r="F31" s="29"/>
      <c r="G31" s="29"/>
      <c r="H31" s="113"/>
      <c r="I31" s="31"/>
      <c r="K31" s="29">
        <f t="shared" ref="K31:K94" si="1">IF(J31="",0,1)</f>
        <v>0</v>
      </c>
      <c r="L31" s="6"/>
      <c r="M31" s="29">
        <f t="shared" ref="M31:M94" si="2">IF(L31="",0,1)</f>
        <v>0</v>
      </c>
      <c r="N31" s="294" t="s">
        <v>425</v>
      </c>
      <c r="O31" s="155"/>
      <c r="P31" s="29">
        <f t="shared" ref="P31" si="3">IF(O31="",0,1)</f>
        <v>0</v>
      </c>
      <c r="Q31" t="s">
        <v>81</v>
      </c>
      <c r="R31" t="s">
        <v>82</v>
      </c>
      <c r="S31" s="58">
        <v>3.6</v>
      </c>
      <c r="T31" s="58">
        <v>1.806</v>
      </c>
      <c r="U31" s="58">
        <f t="shared" ref="U31:U94" si="4">S31-T31</f>
        <v>1.794</v>
      </c>
      <c r="V31" s="45">
        <v>3.36</v>
      </c>
      <c r="W31" s="31">
        <v>0.27739999999999998</v>
      </c>
      <c r="X31" s="240">
        <f t="shared" si="0"/>
        <v>8.9988970349704829</v>
      </c>
      <c r="Z31" s="75"/>
      <c r="AA31" s="75"/>
      <c r="AB31" s="75"/>
      <c r="AC31" s="78"/>
      <c r="AD31" s="64"/>
      <c r="AE31" s="44"/>
      <c r="AF31" s="58"/>
      <c r="AG31" s="5"/>
      <c r="AH31" s="6"/>
      <c r="AI31" s="65"/>
      <c r="AJ31" s="75"/>
      <c r="AK31" s="75"/>
      <c r="AL31" s="80"/>
      <c r="AMO31" s="3"/>
      <c r="AMP31" s="3"/>
      <c r="AMQ31" s="3"/>
    </row>
    <row r="32" spans="1:1031" x14ac:dyDescent="0.15">
      <c r="A32" s="27"/>
      <c r="B32" s="46" t="s">
        <v>59</v>
      </c>
      <c r="C32" s="47">
        <v>6</v>
      </c>
      <c r="D32" s="29"/>
      <c r="E32" s="29"/>
      <c r="F32" s="29"/>
      <c r="G32" s="29"/>
      <c r="H32" s="61" t="s">
        <v>44</v>
      </c>
      <c r="I32" s="31"/>
      <c r="J32" s="61" t="s">
        <v>59</v>
      </c>
      <c r="K32" s="29">
        <f t="shared" si="1"/>
        <v>1</v>
      </c>
      <c r="L32" s="6"/>
      <c r="M32" s="29">
        <f t="shared" si="2"/>
        <v>0</v>
      </c>
      <c r="N32" s="294"/>
      <c r="O32" s="43" t="s">
        <v>425</v>
      </c>
      <c r="P32" s="29">
        <f t="shared" ref="P32" si="5">IF(O32="",0,1)</f>
        <v>1</v>
      </c>
      <c r="Q32" t="s">
        <v>83</v>
      </c>
      <c r="R32" t="s">
        <v>84</v>
      </c>
      <c r="S32" s="58">
        <v>5.3319999999999999</v>
      </c>
      <c r="T32" s="58">
        <v>3.6</v>
      </c>
      <c r="U32" s="58">
        <f t="shared" si="4"/>
        <v>1.7319999999999998</v>
      </c>
      <c r="V32" s="45">
        <v>3.0825999999999998</v>
      </c>
      <c r="W32" s="31">
        <v>1.1847000000000001</v>
      </c>
      <c r="X32" s="240">
        <f t="shared" si="0"/>
        <v>62.421623900100116</v>
      </c>
      <c r="Z32" s="75"/>
      <c r="AA32" s="75"/>
      <c r="AB32" s="75"/>
      <c r="AC32" s="78"/>
      <c r="AD32" s="64"/>
      <c r="AE32" s="65"/>
      <c r="AF32" s="58"/>
      <c r="AG32" s="5"/>
      <c r="AH32" s="6"/>
      <c r="AI32" s="65"/>
      <c r="AJ32" s="75"/>
      <c r="AK32" s="75"/>
      <c r="AL32" s="80"/>
      <c r="AMO32" s="3"/>
      <c r="AMP32" s="3"/>
      <c r="AMQ32" s="3"/>
    </row>
    <row r="33" spans="1:38 1029:1031" x14ac:dyDescent="0.15">
      <c r="A33" s="27"/>
      <c r="B33" s="53"/>
      <c r="C33" s="29"/>
      <c r="D33" s="29"/>
      <c r="E33" s="29"/>
      <c r="F33" s="29"/>
      <c r="G33" s="29"/>
      <c r="H33" s="60"/>
      <c r="I33" s="31"/>
      <c r="J33" s="53"/>
      <c r="K33" s="29">
        <f t="shared" si="1"/>
        <v>0</v>
      </c>
      <c r="L33" s="6"/>
      <c r="M33" s="29">
        <f t="shared" si="2"/>
        <v>0</v>
      </c>
      <c r="N33" s="114"/>
      <c r="O33" s="43"/>
      <c r="P33" s="29">
        <f t="shared" ref="P33" si="6">IF(O33="",0,1)</f>
        <v>0</v>
      </c>
      <c r="Q33" t="s">
        <v>85</v>
      </c>
      <c r="R33" t="s">
        <v>86</v>
      </c>
      <c r="S33" s="58">
        <v>7.2460000000000004</v>
      </c>
      <c r="T33" s="58">
        <v>5.3319999999999999</v>
      </c>
      <c r="U33" s="58">
        <f t="shared" si="4"/>
        <v>1.9140000000000006</v>
      </c>
      <c r="V33" s="45">
        <v>1.8978999999999999</v>
      </c>
      <c r="W33" s="31">
        <v>0</v>
      </c>
      <c r="X33" s="240">
        <f t="shared" si="0"/>
        <v>-23.789451499025247</v>
      </c>
      <c r="Z33" s="75"/>
      <c r="AA33" s="75"/>
      <c r="AB33" s="75"/>
      <c r="AC33" s="78"/>
      <c r="AD33" s="64"/>
      <c r="AE33" s="44"/>
      <c r="AF33" s="58"/>
      <c r="AG33" s="5"/>
      <c r="AH33" s="6"/>
      <c r="AI33" s="44"/>
      <c r="AJ33" s="75"/>
      <c r="AK33" s="75"/>
      <c r="AL33" s="80"/>
      <c r="AMO33" s="3"/>
      <c r="AMP33" s="3"/>
      <c r="AMQ33" s="3"/>
    </row>
    <row r="34" spans="1:38 1029:1031" x14ac:dyDescent="0.15">
      <c r="A34" s="27"/>
      <c r="B34" s="53"/>
      <c r="C34" s="29"/>
      <c r="D34" s="29"/>
      <c r="E34" s="29"/>
      <c r="F34" s="29"/>
      <c r="G34" s="29"/>
      <c r="H34" s="60"/>
      <c r="I34" s="31"/>
      <c r="J34" s="53"/>
      <c r="K34" s="29">
        <f t="shared" si="1"/>
        <v>0</v>
      </c>
      <c r="L34" s="6"/>
      <c r="M34" s="29">
        <f t="shared" si="2"/>
        <v>0</v>
      </c>
      <c r="N34" s="114"/>
      <c r="O34" s="43"/>
      <c r="P34" s="29">
        <f t="shared" ref="P34" si="7">IF(O34="",0,1)</f>
        <v>0</v>
      </c>
      <c r="Q34" t="s">
        <v>87</v>
      </c>
      <c r="R34" t="s">
        <v>88</v>
      </c>
      <c r="S34" s="58">
        <v>11.608000000000001</v>
      </c>
      <c r="T34" s="58">
        <v>7.2460000000000004</v>
      </c>
      <c r="U34" s="58">
        <f t="shared" si="4"/>
        <v>4.3620000000000001</v>
      </c>
      <c r="V34" s="45">
        <v>2.3494000000000002</v>
      </c>
      <c r="W34" s="31">
        <v>0</v>
      </c>
      <c r="X34" s="240">
        <f t="shared" si="0"/>
        <v>-97.624925512896908</v>
      </c>
      <c r="Z34" s="75"/>
      <c r="AA34" s="75"/>
      <c r="AB34" s="75"/>
      <c r="AC34" s="78"/>
      <c r="AD34" s="64"/>
      <c r="AE34" s="65"/>
      <c r="AF34" s="58"/>
      <c r="AG34" s="5"/>
      <c r="AH34" s="6"/>
      <c r="AI34" s="44"/>
      <c r="AJ34" s="75"/>
      <c r="AK34" s="75"/>
      <c r="AL34" s="80"/>
      <c r="AMO34" s="3"/>
      <c r="AMP34" s="3"/>
      <c r="AMQ34" s="3"/>
    </row>
    <row r="35" spans="1:38 1029:1031" x14ac:dyDescent="0.15">
      <c r="A35" s="27"/>
      <c r="B35" s="46" t="s">
        <v>11</v>
      </c>
      <c r="C35" s="47">
        <v>7</v>
      </c>
      <c r="D35" s="29"/>
      <c r="E35" s="29"/>
      <c r="F35" s="29"/>
      <c r="G35" s="29"/>
      <c r="H35" s="61" t="s">
        <v>44</v>
      </c>
      <c r="I35" s="31"/>
      <c r="J35" s="61" t="s">
        <v>11</v>
      </c>
      <c r="K35" s="29">
        <f t="shared" si="1"/>
        <v>1</v>
      </c>
      <c r="L35" s="6"/>
      <c r="M35" s="29">
        <f t="shared" si="2"/>
        <v>0</v>
      </c>
      <c r="N35" s="114"/>
      <c r="O35" s="43" t="s">
        <v>71</v>
      </c>
      <c r="P35" s="29">
        <f t="shared" ref="P35" si="8">IF(O35="",0,1)</f>
        <v>1</v>
      </c>
      <c r="Q35" t="s">
        <v>89</v>
      </c>
      <c r="R35" t="s">
        <v>90</v>
      </c>
      <c r="S35" s="58">
        <v>15.97</v>
      </c>
      <c r="T35" s="58">
        <v>11.608000000000001</v>
      </c>
      <c r="U35" s="58">
        <f t="shared" si="4"/>
        <v>4.3620000000000001</v>
      </c>
      <c r="V35" s="45">
        <v>4.6429999999999998</v>
      </c>
      <c r="W35" s="31">
        <v>2.6133000000000002</v>
      </c>
      <c r="X35" s="240">
        <f t="shared" si="0"/>
        <v>128.75301768734295</v>
      </c>
      <c r="Z35" s="75"/>
      <c r="AA35" s="75"/>
      <c r="AB35" s="75"/>
      <c r="AC35" s="78"/>
      <c r="AD35" s="64"/>
      <c r="AE35" s="65"/>
      <c r="AF35" s="58"/>
      <c r="AG35" s="5"/>
      <c r="AH35" s="6"/>
      <c r="AI35" s="44"/>
      <c r="AJ35" s="75"/>
      <c r="AK35" s="75"/>
      <c r="AL35" s="80"/>
      <c r="AMO35" s="3"/>
      <c r="AMP35" s="3"/>
      <c r="AMQ35" s="3"/>
    </row>
    <row r="36" spans="1:38 1029:1031" x14ac:dyDescent="0.15">
      <c r="A36" s="27"/>
      <c r="B36" s="53"/>
      <c r="C36" s="29"/>
      <c r="D36" s="29"/>
      <c r="E36" s="29"/>
      <c r="F36" s="29"/>
      <c r="G36" s="29"/>
      <c r="H36" s="60"/>
      <c r="I36" s="31"/>
      <c r="J36" s="53"/>
      <c r="K36" s="29">
        <f t="shared" si="1"/>
        <v>0</v>
      </c>
      <c r="L36" s="6"/>
      <c r="M36" s="29">
        <f t="shared" si="2"/>
        <v>0</v>
      </c>
      <c r="N36" s="114"/>
      <c r="O36" s="43"/>
      <c r="P36" s="29">
        <f t="shared" ref="P36" si="9">IF(O36="",0,1)</f>
        <v>0</v>
      </c>
      <c r="Q36" t="s">
        <v>91</v>
      </c>
      <c r="R36" t="s">
        <v>92</v>
      </c>
      <c r="S36" s="58">
        <v>20.43</v>
      </c>
      <c r="T36" s="58">
        <v>15.97</v>
      </c>
      <c r="U36" s="58">
        <f t="shared" si="4"/>
        <v>4.4599999999999991</v>
      </c>
      <c r="V36" s="45">
        <v>2.0297000000000001</v>
      </c>
      <c r="W36" s="31">
        <v>0.3322</v>
      </c>
      <c r="X36" s="240">
        <f t="shared" si="0"/>
        <v>19.569955817378499</v>
      </c>
      <c r="Z36" s="75"/>
      <c r="AA36" s="75"/>
      <c r="AB36" s="75"/>
      <c r="AC36" s="78"/>
      <c r="AD36" s="64"/>
      <c r="AE36" s="65"/>
      <c r="AF36" s="58"/>
      <c r="AG36" s="5"/>
      <c r="AH36" s="6"/>
      <c r="AI36" s="44"/>
      <c r="AJ36" s="75"/>
      <c r="AK36" s="75"/>
      <c r="AL36" s="80"/>
      <c r="AMO36" s="3"/>
      <c r="AMP36" s="3"/>
      <c r="AMQ36" s="3"/>
    </row>
    <row r="37" spans="1:38 1029:1031" x14ac:dyDescent="0.15">
      <c r="A37" s="27"/>
      <c r="B37" s="282" t="s">
        <v>12</v>
      </c>
      <c r="C37" s="246">
        <v>4.9000000000000004</v>
      </c>
      <c r="D37" s="29"/>
      <c r="E37" s="29"/>
      <c r="F37" s="29"/>
      <c r="G37" s="29"/>
      <c r="H37" s="60"/>
      <c r="I37" s="51" t="s">
        <v>43</v>
      </c>
      <c r="J37" s="113"/>
      <c r="K37" s="29">
        <f t="shared" si="1"/>
        <v>0</v>
      </c>
      <c r="L37" s="6"/>
      <c r="M37" s="29">
        <f t="shared" si="2"/>
        <v>0</v>
      </c>
      <c r="N37" s="114"/>
      <c r="O37" s="43"/>
      <c r="P37" s="29">
        <f t="shared" ref="P37" si="10">IF(O37="",0,1)</f>
        <v>0</v>
      </c>
      <c r="Q37" t="s">
        <v>93</v>
      </c>
      <c r="R37" t="s">
        <v>94</v>
      </c>
      <c r="S37" s="58">
        <v>23.03</v>
      </c>
      <c r="T37" s="58">
        <v>20.43</v>
      </c>
      <c r="U37" s="58">
        <f t="shared" si="4"/>
        <v>2.6000000000000014</v>
      </c>
      <c r="V37" s="45">
        <v>1.6975</v>
      </c>
      <c r="W37" s="31">
        <v>9.3599999999999905E-2</v>
      </c>
      <c r="X37" s="240">
        <f t="shared" si="0"/>
        <v>5.8357752977118196</v>
      </c>
      <c r="Z37" s="75"/>
      <c r="AA37" s="75"/>
      <c r="AB37" s="75"/>
      <c r="AC37" s="78"/>
      <c r="AD37" s="64"/>
      <c r="AE37" s="65"/>
      <c r="AF37" s="58"/>
      <c r="AG37" s="5"/>
      <c r="AH37" s="6"/>
      <c r="AI37" s="44"/>
      <c r="AJ37" s="75"/>
      <c r="AK37" s="75"/>
      <c r="AL37" s="80"/>
      <c r="AMO37" s="3"/>
      <c r="AMP37" s="3"/>
      <c r="AMQ37" s="3"/>
    </row>
    <row r="38" spans="1:38 1029:1031" x14ac:dyDescent="0.15">
      <c r="A38" s="27"/>
      <c r="B38" s="280"/>
      <c r="C38" s="247"/>
      <c r="D38" s="29"/>
      <c r="E38" s="29"/>
      <c r="F38" s="29"/>
      <c r="G38" s="29"/>
      <c r="H38" s="60"/>
      <c r="I38" s="51" t="s">
        <v>43</v>
      </c>
      <c r="J38" s="53"/>
      <c r="K38" s="29">
        <f t="shared" si="1"/>
        <v>0</v>
      </c>
      <c r="L38" s="51" t="s">
        <v>12</v>
      </c>
      <c r="M38" s="29">
        <f t="shared" si="2"/>
        <v>1</v>
      </c>
      <c r="N38" s="114"/>
      <c r="O38" s="43"/>
      <c r="P38" s="29">
        <f t="shared" ref="P38" si="11">IF(O38="",0,1)</f>
        <v>0</v>
      </c>
      <c r="Q38" t="s">
        <v>95</v>
      </c>
      <c r="R38" t="s">
        <v>96</v>
      </c>
      <c r="S38" s="58">
        <v>28.4</v>
      </c>
      <c r="T38" s="58">
        <v>23.03</v>
      </c>
      <c r="U38" s="58">
        <f t="shared" si="4"/>
        <v>5.3699999999999974</v>
      </c>
      <c r="V38" s="45">
        <v>1.6039000000000001</v>
      </c>
      <c r="W38" s="31">
        <v>0</v>
      </c>
      <c r="X38" s="240">
        <f t="shared" si="0"/>
        <v>-210.76126940582333</v>
      </c>
      <c r="Z38" s="75"/>
      <c r="AA38" s="75"/>
      <c r="AB38" s="75"/>
      <c r="AC38" s="78"/>
      <c r="AD38" s="64"/>
      <c r="AE38" s="65"/>
      <c r="AF38" s="58"/>
      <c r="AG38" s="5"/>
      <c r="AH38" s="6"/>
      <c r="AI38" s="44"/>
      <c r="AJ38" s="75"/>
      <c r="AK38" s="75"/>
      <c r="AL38" s="80"/>
      <c r="AMO38" s="3"/>
      <c r="AMP38" s="3"/>
      <c r="AMQ38" s="3"/>
    </row>
    <row r="39" spans="1:38 1029:1031" x14ac:dyDescent="0.15">
      <c r="A39" s="27"/>
      <c r="B39" s="53"/>
      <c r="C39" s="29"/>
      <c r="D39" s="29"/>
      <c r="E39" s="29"/>
      <c r="F39" s="29"/>
      <c r="G39" s="29"/>
      <c r="H39" s="60"/>
      <c r="I39" s="31"/>
      <c r="J39" s="53"/>
      <c r="K39" s="29">
        <f t="shared" si="1"/>
        <v>0</v>
      </c>
      <c r="L39" s="6"/>
      <c r="M39" s="29">
        <f t="shared" si="2"/>
        <v>0</v>
      </c>
      <c r="N39" s="114"/>
      <c r="O39" s="43"/>
      <c r="P39" s="29">
        <f t="shared" ref="P39" si="12">IF(O39="",0,1)</f>
        <v>0</v>
      </c>
      <c r="Q39" t="s">
        <v>97</v>
      </c>
      <c r="R39" t="s">
        <v>98</v>
      </c>
      <c r="S39" s="58">
        <v>33.9</v>
      </c>
      <c r="T39" s="58">
        <v>28.4</v>
      </c>
      <c r="U39" s="58">
        <f t="shared" si="4"/>
        <v>5.5</v>
      </c>
      <c r="V39" s="45">
        <v>4.9843000000000002</v>
      </c>
      <c r="W39" s="31">
        <v>0</v>
      </c>
      <c r="X39" s="240">
        <f t="shared" si="0"/>
        <v>-148.16724514977028</v>
      </c>
      <c r="Z39" s="75"/>
      <c r="AA39" s="75"/>
      <c r="AB39" s="75"/>
      <c r="AC39" s="78"/>
      <c r="AD39" s="64"/>
      <c r="AE39" s="65"/>
      <c r="AF39" s="58"/>
      <c r="AG39" s="5"/>
      <c r="AH39" s="6"/>
      <c r="AI39" s="44"/>
      <c r="AJ39" s="75"/>
      <c r="AK39" s="75"/>
      <c r="AL39" s="80"/>
      <c r="AMO39" s="3"/>
      <c r="AMP39" s="3"/>
      <c r="AMQ39" s="3"/>
    </row>
    <row r="40" spans="1:38 1029:1031" x14ac:dyDescent="0.15">
      <c r="A40" s="27"/>
      <c r="B40" s="46" t="s">
        <v>57</v>
      </c>
      <c r="C40" s="47">
        <v>10.7</v>
      </c>
      <c r="D40" s="46" t="s">
        <v>14</v>
      </c>
      <c r="E40" s="48">
        <v>21.7</v>
      </c>
      <c r="F40" s="256" t="s">
        <v>15</v>
      </c>
      <c r="G40" s="262">
        <v>7.4</v>
      </c>
      <c r="H40" s="61" t="s">
        <v>44</v>
      </c>
      <c r="I40" s="31"/>
      <c r="J40" s="61" t="s">
        <v>518</v>
      </c>
      <c r="K40" s="29">
        <f t="shared" si="1"/>
        <v>1</v>
      </c>
      <c r="L40" s="6"/>
      <c r="M40" s="29">
        <f t="shared" si="2"/>
        <v>0</v>
      </c>
      <c r="N40" s="114" t="s">
        <v>449</v>
      </c>
      <c r="O40" s="43" t="s">
        <v>70</v>
      </c>
      <c r="P40" s="29">
        <f t="shared" ref="P40" si="13">IF(O40="",0,1)</f>
        <v>1</v>
      </c>
      <c r="Q40" t="s">
        <v>99</v>
      </c>
      <c r="R40" t="s">
        <v>100</v>
      </c>
      <c r="S40" s="58">
        <v>37.200000000000003</v>
      </c>
      <c r="T40" s="58">
        <v>33.9</v>
      </c>
      <c r="U40" s="58">
        <f t="shared" si="4"/>
        <v>3.3000000000000043</v>
      </c>
      <c r="V40" s="45">
        <v>12.369400000000001</v>
      </c>
      <c r="W40" s="31">
        <v>8.6751000000000005</v>
      </c>
      <c r="X40" s="240">
        <f t="shared" si="0"/>
        <v>234.82391792761825</v>
      </c>
      <c r="Z40" s="75"/>
      <c r="AA40" s="75"/>
      <c r="AB40" s="75"/>
      <c r="AC40" s="78"/>
      <c r="AD40" s="64"/>
      <c r="AE40" s="44"/>
      <c r="AF40" s="58"/>
      <c r="AG40" s="5"/>
      <c r="AH40" s="6"/>
      <c r="AI40" s="44"/>
      <c r="AJ40" s="75"/>
      <c r="AK40" s="75"/>
      <c r="AL40" s="80"/>
      <c r="AMO40" s="3"/>
      <c r="AMP40" s="3"/>
      <c r="AMQ40" s="3"/>
    </row>
    <row r="41" spans="1:38 1029:1031" x14ac:dyDescent="0.15">
      <c r="A41" s="27"/>
      <c r="B41" s="53"/>
      <c r="C41" s="29"/>
      <c r="D41" s="29"/>
      <c r="E41" s="29"/>
      <c r="F41" s="258"/>
      <c r="G41" s="264"/>
      <c r="H41" s="61" t="s">
        <v>44</v>
      </c>
      <c r="I41" s="31"/>
      <c r="J41" s="133" t="s">
        <v>15</v>
      </c>
      <c r="K41" s="29">
        <f t="shared" si="1"/>
        <v>1</v>
      </c>
      <c r="L41" s="6"/>
      <c r="M41" s="29">
        <f t="shared" si="2"/>
        <v>0</v>
      </c>
      <c r="N41" s="114"/>
      <c r="O41" s="43"/>
      <c r="P41" s="29">
        <f t="shared" ref="P41" si="14">IF(O41="",0,1)</f>
        <v>0</v>
      </c>
      <c r="Q41" t="s">
        <v>101</v>
      </c>
      <c r="R41" t="s">
        <v>102</v>
      </c>
      <c r="S41" s="58">
        <v>40.4</v>
      </c>
      <c r="T41" s="58">
        <v>37.200000000000003</v>
      </c>
      <c r="U41" s="58">
        <f t="shared" si="4"/>
        <v>3.1999999999999957</v>
      </c>
      <c r="V41" s="45">
        <v>3.6943000000000001</v>
      </c>
      <c r="W41" s="31">
        <v>0.29160000000000003</v>
      </c>
      <c r="X41" s="240">
        <f t="shared" si="0"/>
        <v>8.5696652658183297</v>
      </c>
      <c r="Z41" s="75"/>
      <c r="AA41" s="75"/>
      <c r="AB41" s="75"/>
      <c r="AC41" s="78"/>
      <c r="AD41" s="64"/>
      <c r="AE41" s="44"/>
      <c r="AF41" s="58"/>
      <c r="AG41" s="5"/>
      <c r="AH41" s="6"/>
      <c r="AI41" s="65"/>
      <c r="AJ41" s="75"/>
      <c r="AK41" s="75"/>
      <c r="AL41" s="80"/>
      <c r="AMO41" s="3"/>
      <c r="AMP41" s="3"/>
      <c r="AMQ41" s="3"/>
    </row>
    <row r="42" spans="1:38 1029:1031" x14ac:dyDescent="0.15">
      <c r="A42" s="27"/>
      <c r="B42" s="53"/>
      <c r="C42" s="29"/>
      <c r="D42" s="29"/>
      <c r="E42" s="29"/>
      <c r="F42" s="29"/>
      <c r="G42" s="29"/>
      <c r="H42" s="60"/>
      <c r="I42" s="31"/>
      <c r="J42" s="112"/>
      <c r="K42" s="29">
        <f t="shared" si="1"/>
        <v>0</v>
      </c>
      <c r="L42" s="6"/>
      <c r="M42" s="29">
        <f t="shared" si="2"/>
        <v>0</v>
      </c>
      <c r="N42" s="114"/>
      <c r="O42" s="43"/>
      <c r="P42" s="29">
        <f t="shared" ref="P42" si="15">IF(O42="",0,1)</f>
        <v>0</v>
      </c>
      <c r="Q42" t="s">
        <v>103</v>
      </c>
      <c r="R42" t="s">
        <v>104</v>
      </c>
      <c r="S42" s="58">
        <v>48.6</v>
      </c>
      <c r="T42" s="58">
        <v>40.4</v>
      </c>
      <c r="U42" s="58">
        <f t="shared" si="4"/>
        <v>8.2000000000000028</v>
      </c>
      <c r="V42" s="45">
        <v>3.4026999999999998</v>
      </c>
      <c r="W42" s="31">
        <v>0</v>
      </c>
      <c r="X42" s="240">
        <f t="shared" si="0"/>
        <v>-4.1143797572516405E-2</v>
      </c>
      <c r="Z42" s="75"/>
      <c r="AA42" s="75"/>
      <c r="AB42" s="75"/>
      <c r="AC42" s="78"/>
      <c r="AD42" s="64"/>
      <c r="AE42" s="44"/>
      <c r="AF42" s="58"/>
      <c r="AG42" s="5"/>
      <c r="AH42" s="6"/>
      <c r="AI42" s="44"/>
      <c r="AJ42" s="75"/>
      <c r="AK42" s="75"/>
      <c r="AL42" s="80"/>
      <c r="AMO42" s="3"/>
      <c r="AMP42" s="3"/>
      <c r="AMQ42" s="3"/>
    </row>
    <row r="43" spans="1:38 1029:1031" x14ac:dyDescent="0.15">
      <c r="A43" s="27"/>
      <c r="B43" s="49" t="s">
        <v>16</v>
      </c>
      <c r="C43" s="50">
        <v>4.4000000000000004</v>
      </c>
      <c r="D43" s="49" t="s">
        <v>58</v>
      </c>
      <c r="E43" s="50">
        <v>3.1</v>
      </c>
      <c r="F43" s="29"/>
      <c r="G43" s="29"/>
      <c r="H43" s="60"/>
      <c r="I43" s="51" t="s">
        <v>43</v>
      </c>
      <c r="J43" s="113"/>
      <c r="K43" s="29">
        <f t="shared" si="1"/>
        <v>0</v>
      </c>
      <c r="L43" s="51" t="s">
        <v>453</v>
      </c>
      <c r="M43" s="29">
        <f t="shared" si="2"/>
        <v>1</v>
      </c>
      <c r="N43" s="114"/>
      <c r="O43" s="43"/>
      <c r="P43" s="29">
        <f t="shared" ref="P43" si="16">IF(O43="",0,1)</f>
        <v>0</v>
      </c>
      <c r="Q43" t="s">
        <v>105</v>
      </c>
      <c r="R43" t="s">
        <v>106</v>
      </c>
      <c r="S43" s="58">
        <v>55.8</v>
      </c>
      <c r="T43" s="58">
        <v>48.6</v>
      </c>
      <c r="U43" s="58">
        <f t="shared" si="4"/>
        <v>7.1999999999999957</v>
      </c>
      <c r="V43" s="45">
        <v>3.4041000000000001</v>
      </c>
      <c r="W43" s="31">
        <v>0.81940000000000002</v>
      </c>
      <c r="X43" s="240">
        <f t="shared" si="0"/>
        <v>31.701938329399923</v>
      </c>
      <c r="Z43" s="75"/>
      <c r="AA43" s="75"/>
      <c r="AB43" s="75"/>
      <c r="AC43" s="78"/>
      <c r="AD43" s="64"/>
      <c r="AE43" s="44"/>
      <c r="AF43" s="58"/>
      <c r="AG43" s="5"/>
      <c r="AH43" s="6"/>
      <c r="AI43" s="44"/>
      <c r="AJ43" s="75"/>
      <c r="AK43" s="75"/>
      <c r="AL43" s="80"/>
      <c r="AMO43" s="3"/>
      <c r="AMP43" s="3"/>
      <c r="AMQ43" s="3"/>
    </row>
    <row r="44" spans="1:38 1029:1031" x14ac:dyDescent="0.15">
      <c r="A44" s="27"/>
      <c r="B44" s="53"/>
      <c r="C44" s="29"/>
      <c r="D44" s="29"/>
      <c r="E44" s="29"/>
      <c r="F44" s="29"/>
      <c r="G44" s="29"/>
      <c r="H44" s="60"/>
      <c r="I44" s="31"/>
      <c r="J44" s="53"/>
      <c r="K44" s="29">
        <f t="shared" si="1"/>
        <v>0</v>
      </c>
      <c r="L44" s="6"/>
      <c r="M44" s="29">
        <f t="shared" si="2"/>
        <v>0</v>
      </c>
      <c r="N44" s="114"/>
      <c r="O44" s="43"/>
      <c r="P44" s="29">
        <f t="shared" ref="P44" si="17">IF(O44="",0,1)</f>
        <v>0</v>
      </c>
      <c r="Q44" t="s">
        <v>107</v>
      </c>
      <c r="R44" t="s">
        <v>108</v>
      </c>
      <c r="S44" s="58">
        <v>58</v>
      </c>
      <c r="T44" s="58">
        <v>55.8</v>
      </c>
      <c r="U44" s="58">
        <f t="shared" si="4"/>
        <v>2.2000000000000028</v>
      </c>
      <c r="V44" s="45">
        <v>2.5847000000000002</v>
      </c>
      <c r="W44" s="31">
        <v>0</v>
      </c>
      <c r="X44" s="240">
        <f t="shared" si="0"/>
        <v>-56.896351607536644</v>
      </c>
      <c r="Z44" s="75"/>
      <c r="AA44" s="75"/>
      <c r="AB44" s="75"/>
      <c r="AC44" s="78"/>
      <c r="AD44" s="64"/>
      <c r="AE44" s="44"/>
      <c r="AF44" s="58"/>
      <c r="AG44" s="5"/>
      <c r="AH44" s="6"/>
      <c r="AI44" s="44"/>
      <c r="AJ44" s="75"/>
      <c r="AK44" s="75"/>
      <c r="AL44" s="80"/>
      <c r="AMO44" s="3"/>
      <c r="AMP44" s="3"/>
      <c r="AMQ44" s="3"/>
    </row>
    <row r="45" spans="1:38 1029:1031" x14ac:dyDescent="0.15">
      <c r="A45" s="27"/>
      <c r="B45" s="53"/>
      <c r="C45" s="29"/>
      <c r="D45" s="29"/>
      <c r="E45" s="29"/>
      <c r="F45" s="29"/>
      <c r="G45" s="29"/>
      <c r="H45" s="60"/>
      <c r="I45" s="31"/>
      <c r="J45" s="53"/>
      <c r="K45" s="29">
        <f t="shared" si="1"/>
        <v>0</v>
      </c>
      <c r="L45" s="6"/>
      <c r="M45" s="29">
        <f t="shared" si="2"/>
        <v>0</v>
      </c>
      <c r="N45" s="114"/>
      <c r="O45" s="43"/>
      <c r="P45" s="29">
        <f t="shared" ref="P45" si="18">IF(O45="",0,1)</f>
        <v>0</v>
      </c>
      <c r="Q45" t="s">
        <v>109</v>
      </c>
      <c r="R45" t="s">
        <v>110</v>
      </c>
      <c r="S45" s="58">
        <v>60.2</v>
      </c>
      <c r="T45" s="58">
        <v>58</v>
      </c>
      <c r="U45" s="58">
        <f t="shared" si="4"/>
        <v>2.2000000000000028</v>
      </c>
      <c r="V45" s="45">
        <v>4.0552999999999999</v>
      </c>
      <c r="W45" s="31">
        <v>0</v>
      </c>
      <c r="X45" s="240">
        <f t="shared" si="0"/>
        <v>-7.4347150642369115</v>
      </c>
      <c r="Z45" s="75"/>
      <c r="AA45" s="75"/>
      <c r="AB45" s="75"/>
      <c r="AC45" s="78"/>
      <c r="AD45" s="64"/>
      <c r="AE45" s="44"/>
      <c r="AF45" s="58"/>
      <c r="AG45" s="5"/>
      <c r="AH45" s="6"/>
      <c r="AI45" s="44"/>
      <c r="AJ45" s="75"/>
      <c r="AK45" s="75"/>
      <c r="AL45" s="80"/>
      <c r="AMO45" s="3"/>
      <c r="AMP45" s="3"/>
      <c r="AMQ45" s="3"/>
    </row>
    <row r="46" spans="1:38 1029:1031" x14ac:dyDescent="0.15">
      <c r="A46" s="27"/>
      <c r="B46" s="53"/>
      <c r="C46" s="29"/>
      <c r="D46" s="29"/>
      <c r="E46" s="29"/>
      <c r="F46" s="29"/>
      <c r="G46" s="29"/>
      <c r="H46" s="60"/>
      <c r="I46" s="31"/>
      <c r="J46" s="53"/>
      <c r="K46" s="29">
        <f t="shared" si="1"/>
        <v>0</v>
      </c>
      <c r="L46" s="6"/>
      <c r="M46" s="29">
        <f t="shared" si="2"/>
        <v>0</v>
      </c>
      <c r="N46" s="114"/>
      <c r="O46" s="43"/>
      <c r="P46" s="29">
        <f t="shared" ref="P46" si="19">IF(O46="",0,1)</f>
        <v>0</v>
      </c>
      <c r="Q46" t="s">
        <v>111</v>
      </c>
      <c r="R46" t="s">
        <v>112</v>
      </c>
      <c r="S46" s="58">
        <v>62.85</v>
      </c>
      <c r="T46" s="58">
        <v>60.2</v>
      </c>
      <c r="U46" s="58">
        <f t="shared" si="4"/>
        <v>2.6499999999999986</v>
      </c>
      <c r="V46" s="45">
        <v>4.3567999999999998</v>
      </c>
      <c r="W46" s="31">
        <v>0.6925</v>
      </c>
      <c r="X46" s="240">
        <f t="shared" si="0"/>
        <v>18.89856179897933</v>
      </c>
      <c r="Z46" s="75"/>
      <c r="AA46" s="75"/>
      <c r="AB46" s="75"/>
      <c r="AC46" s="78"/>
      <c r="AD46" s="64"/>
      <c r="AE46" s="44"/>
      <c r="AF46" s="58"/>
      <c r="AG46" s="5"/>
      <c r="AH46" s="6"/>
      <c r="AI46" s="44"/>
      <c r="AJ46" s="75"/>
      <c r="AK46" s="75"/>
      <c r="AL46" s="80"/>
      <c r="AMO46" s="3"/>
      <c r="AMP46" s="3"/>
      <c r="AMQ46" s="3"/>
    </row>
    <row r="47" spans="1:38 1029:1031" x14ac:dyDescent="0.15">
      <c r="A47" s="27"/>
      <c r="B47" s="256" t="s">
        <v>18</v>
      </c>
      <c r="C47" s="262">
        <v>8.3000000000000007</v>
      </c>
      <c r="D47" s="29"/>
      <c r="E47" s="29"/>
      <c r="F47" s="29"/>
      <c r="G47" s="29"/>
      <c r="H47" s="61" t="s">
        <v>44</v>
      </c>
      <c r="I47" s="31"/>
      <c r="J47" s="113"/>
      <c r="K47" s="29">
        <f t="shared" si="1"/>
        <v>0</v>
      </c>
      <c r="L47" s="6"/>
      <c r="M47" s="29">
        <f t="shared" si="2"/>
        <v>0</v>
      </c>
      <c r="N47" s="114"/>
      <c r="O47" s="43"/>
      <c r="P47" s="29">
        <f t="shared" ref="P47" si="20">IF(O47="",0,1)</f>
        <v>0</v>
      </c>
      <c r="Q47" t="s">
        <v>113</v>
      </c>
      <c r="R47" t="s">
        <v>114</v>
      </c>
      <c r="S47" s="58">
        <v>65.5</v>
      </c>
      <c r="T47" s="58">
        <v>62.85</v>
      </c>
      <c r="U47" s="58">
        <f t="shared" si="4"/>
        <v>2.6499999999999986</v>
      </c>
      <c r="V47" s="45">
        <v>3.6642999999999999</v>
      </c>
      <c r="W47" s="31">
        <v>0</v>
      </c>
      <c r="X47" s="240">
        <f t="shared" si="0"/>
        <v>-743.35343721856827</v>
      </c>
      <c r="Z47" s="75"/>
      <c r="AA47" s="75"/>
      <c r="AB47" s="75"/>
      <c r="AC47" s="78"/>
      <c r="AD47" s="64"/>
      <c r="AE47" s="44"/>
      <c r="AF47" s="58"/>
      <c r="AG47" s="5"/>
      <c r="AH47" s="6"/>
      <c r="AI47" s="65"/>
      <c r="AJ47" s="75"/>
      <c r="AK47" s="75"/>
      <c r="AL47" s="80"/>
      <c r="AMO47" s="3"/>
      <c r="AMP47" s="3"/>
      <c r="AMQ47" s="3"/>
    </row>
    <row r="48" spans="1:38 1029:1031" x14ac:dyDescent="0.15">
      <c r="A48" s="27"/>
      <c r="B48" s="258"/>
      <c r="C48" s="264"/>
      <c r="D48" s="46" t="s">
        <v>19</v>
      </c>
      <c r="E48" s="47">
        <v>27.3</v>
      </c>
      <c r="F48" s="137"/>
      <c r="G48" s="137"/>
      <c r="H48" s="61" t="s">
        <v>44</v>
      </c>
      <c r="I48" s="100"/>
      <c r="J48" s="61" t="s">
        <v>513</v>
      </c>
      <c r="K48" s="29">
        <f t="shared" si="1"/>
        <v>1</v>
      </c>
      <c r="L48" s="6"/>
      <c r="M48" s="29">
        <f t="shared" si="2"/>
        <v>0</v>
      </c>
      <c r="N48" s="114" t="s">
        <v>448</v>
      </c>
      <c r="O48" s="43" t="s">
        <v>69</v>
      </c>
      <c r="P48" s="29">
        <f t="shared" ref="P48" si="21">IF(O48="",0,1)</f>
        <v>1</v>
      </c>
      <c r="Q48" t="s">
        <v>115</v>
      </c>
      <c r="R48" t="s">
        <v>116</v>
      </c>
      <c r="S48" s="58">
        <v>68.05</v>
      </c>
      <c r="T48" s="58">
        <v>65.5</v>
      </c>
      <c r="U48" s="58">
        <f t="shared" si="4"/>
        <v>2.5499999999999972</v>
      </c>
      <c r="V48" s="45">
        <v>30.902999999999999</v>
      </c>
      <c r="W48" s="31">
        <v>14.757899999999999</v>
      </c>
      <c r="X48" s="240">
        <f t="shared" si="0"/>
        <v>91.407919430663185</v>
      </c>
      <c r="Z48" s="75"/>
      <c r="AA48" s="75"/>
      <c r="AB48" s="75"/>
      <c r="AC48" s="78"/>
      <c r="AD48" s="64"/>
      <c r="AE48" s="44"/>
      <c r="AF48" s="58"/>
      <c r="AG48" s="5"/>
      <c r="AH48" s="6"/>
      <c r="AI48" s="44"/>
      <c r="AJ48" s="75"/>
      <c r="AK48" s="75"/>
      <c r="AL48" s="80"/>
      <c r="AMO48" s="3"/>
      <c r="AMP48" s="3"/>
      <c r="AMQ48" s="3"/>
    </row>
    <row r="49" spans="1:38 1029:1031" x14ac:dyDescent="0.15">
      <c r="A49" s="27"/>
      <c r="B49" s="53"/>
      <c r="C49" s="29"/>
      <c r="D49" s="29"/>
      <c r="E49" s="29"/>
      <c r="F49" s="282" t="s">
        <v>20</v>
      </c>
      <c r="G49" s="246">
        <v>3.2</v>
      </c>
      <c r="H49" s="60"/>
      <c r="I49" s="51" t="s">
        <v>43</v>
      </c>
      <c r="J49" s="54"/>
      <c r="K49" s="29">
        <f t="shared" si="1"/>
        <v>0</v>
      </c>
      <c r="L49" s="100"/>
      <c r="M49" s="29">
        <f t="shared" si="2"/>
        <v>0</v>
      </c>
      <c r="N49" s="114"/>
      <c r="O49" s="43"/>
      <c r="P49" s="29">
        <f t="shared" ref="P49" si="22">IF(O49="",0,1)</f>
        <v>0</v>
      </c>
      <c r="Q49" t="s">
        <v>117</v>
      </c>
      <c r="R49" t="s">
        <v>118</v>
      </c>
      <c r="S49" s="58">
        <v>70.599999999999994</v>
      </c>
      <c r="T49" s="58">
        <v>68.05</v>
      </c>
      <c r="U49" s="58">
        <f t="shared" si="4"/>
        <v>2.5499999999999972</v>
      </c>
      <c r="V49" s="45">
        <v>16.145099999999999</v>
      </c>
      <c r="W49" s="31">
        <v>9.7812000000000001</v>
      </c>
      <c r="X49" s="240">
        <f t="shared" si="0"/>
        <v>153.6982039315514</v>
      </c>
      <c r="Z49" s="75"/>
      <c r="AA49" s="75"/>
      <c r="AB49" s="75"/>
      <c r="AC49" s="78"/>
      <c r="AD49" s="64"/>
      <c r="AE49" s="44"/>
      <c r="AF49" s="58"/>
      <c r="AG49" s="5"/>
      <c r="AH49" s="6"/>
      <c r="AI49" s="65"/>
      <c r="AJ49" s="75"/>
      <c r="AK49" s="75"/>
      <c r="AL49" s="80"/>
      <c r="AMO49" s="3"/>
      <c r="AMP49" s="3"/>
      <c r="AMQ49" s="3"/>
    </row>
    <row r="50" spans="1:38 1029:1031" x14ac:dyDescent="0.15">
      <c r="A50" s="27"/>
      <c r="B50" s="49" t="s">
        <v>21</v>
      </c>
      <c r="C50" s="136">
        <v>4.4900814668855604</v>
      </c>
      <c r="D50" s="295" t="s">
        <v>22</v>
      </c>
      <c r="E50" s="297">
        <v>5</v>
      </c>
      <c r="F50" s="280"/>
      <c r="G50" s="247"/>
      <c r="H50" s="60"/>
      <c r="I50" s="51" t="s">
        <v>43</v>
      </c>
      <c r="J50" s="113"/>
      <c r="K50" s="29">
        <f t="shared" si="1"/>
        <v>0</v>
      </c>
      <c r="L50" s="51" t="s">
        <v>515</v>
      </c>
      <c r="M50" s="29">
        <f t="shared" si="2"/>
        <v>1</v>
      </c>
      <c r="N50" s="114"/>
      <c r="O50" s="43"/>
      <c r="P50" s="29">
        <f t="shared" ref="P50" si="23">IF(O50="",0,1)</f>
        <v>0</v>
      </c>
      <c r="Q50" t="s">
        <v>119</v>
      </c>
      <c r="R50" t="s">
        <v>120</v>
      </c>
      <c r="S50" s="58">
        <v>77.05</v>
      </c>
      <c r="T50" s="58">
        <v>70.599999999999994</v>
      </c>
      <c r="U50" s="58">
        <f t="shared" si="4"/>
        <v>6.4500000000000028</v>
      </c>
      <c r="V50" s="45">
        <v>6.3639000000000001</v>
      </c>
      <c r="W50" s="31">
        <v>0.2447</v>
      </c>
      <c r="X50" s="240">
        <f t="shared" si="0"/>
        <v>3.9988887436266225</v>
      </c>
      <c r="Z50" s="75"/>
      <c r="AA50" s="75"/>
      <c r="AB50" s="75"/>
      <c r="AC50" s="78"/>
      <c r="AD50" s="64"/>
      <c r="AE50" s="44"/>
      <c r="AF50" s="58"/>
      <c r="AG50" s="5"/>
      <c r="AH50" s="6"/>
      <c r="AI50" s="44"/>
      <c r="AJ50" s="75"/>
      <c r="AK50" s="75"/>
      <c r="AL50" s="80"/>
      <c r="AMO50" s="3"/>
      <c r="AMP50" s="3"/>
      <c r="AMQ50" s="3"/>
    </row>
    <row r="51" spans="1:38 1029:1031" x14ac:dyDescent="0.15">
      <c r="A51" s="27"/>
      <c r="B51" s="53"/>
      <c r="C51" s="29"/>
      <c r="D51" s="296"/>
      <c r="E51" s="251"/>
      <c r="F51" s="29"/>
      <c r="G51" s="29"/>
      <c r="H51" s="60"/>
      <c r="I51" s="51" t="s">
        <v>43</v>
      </c>
      <c r="J51" s="112"/>
      <c r="K51" s="29">
        <f t="shared" si="1"/>
        <v>0</v>
      </c>
      <c r="L51" s="6"/>
      <c r="M51" s="29">
        <f t="shared" si="2"/>
        <v>0</v>
      </c>
      <c r="N51" s="114"/>
      <c r="O51" s="43"/>
      <c r="P51" s="29">
        <f t="shared" ref="P51" si="24">IF(O51="",0,1)</f>
        <v>0</v>
      </c>
      <c r="Q51" t="s">
        <v>121</v>
      </c>
      <c r="R51" t="s">
        <v>122</v>
      </c>
      <c r="S51" s="58">
        <v>83.5</v>
      </c>
      <c r="T51" s="58">
        <v>77.05</v>
      </c>
      <c r="U51" s="58">
        <f t="shared" si="4"/>
        <v>6.4500000000000028</v>
      </c>
      <c r="V51" s="45">
        <v>6.1192000000000002</v>
      </c>
      <c r="W51" s="31">
        <v>3.3170999999999999</v>
      </c>
      <c r="X51" s="240">
        <f t="shared" si="0"/>
        <v>118.3790728382285</v>
      </c>
      <c r="Z51" s="75"/>
      <c r="AA51" s="75"/>
      <c r="AB51" s="75"/>
      <c r="AC51" s="78"/>
      <c r="AD51" s="64"/>
      <c r="AE51" s="44"/>
      <c r="AF51" s="58"/>
      <c r="AG51" s="5"/>
      <c r="AH51" s="6"/>
      <c r="AI51" s="44"/>
      <c r="AJ51" s="75"/>
      <c r="AK51" s="75"/>
      <c r="AL51" s="80"/>
      <c r="AMO51" s="3"/>
      <c r="AMP51" s="3"/>
      <c r="AMQ51" s="3"/>
    </row>
    <row r="52" spans="1:38 1029:1031" x14ac:dyDescent="0.15">
      <c r="A52" s="27"/>
      <c r="B52" s="53"/>
      <c r="C52" s="29"/>
      <c r="D52" s="29"/>
      <c r="E52" s="29"/>
      <c r="F52" s="29"/>
      <c r="G52" s="29"/>
      <c r="H52" s="60"/>
      <c r="I52" s="31"/>
      <c r="J52" s="53"/>
      <c r="K52" s="29">
        <f t="shared" si="1"/>
        <v>0</v>
      </c>
      <c r="L52" s="6"/>
      <c r="M52" s="29">
        <f t="shared" si="2"/>
        <v>0</v>
      </c>
      <c r="N52" s="114"/>
      <c r="O52" s="43"/>
      <c r="P52" s="29">
        <f t="shared" ref="P52" si="25">IF(O52="",0,1)</f>
        <v>0</v>
      </c>
      <c r="Q52" t="s">
        <v>123</v>
      </c>
      <c r="R52" t="s">
        <v>124</v>
      </c>
      <c r="S52" s="58">
        <v>84.65</v>
      </c>
      <c r="T52" s="58">
        <v>83.5</v>
      </c>
      <c r="U52" s="58">
        <f t="shared" si="4"/>
        <v>1.1500000000000057</v>
      </c>
      <c r="V52" s="45">
        <v>2.8020999999999998</v>
      </c>
      <c r="W52" s="31">
        <v>0.13700000000000001</v>
      </c>
      <c r="X52" s="240">
        <f t="shared" si="0"/>
        <v>5.1405200555326331</v>
      </c>
      <c r="Z52" s="75"/>
      <c r="AA52" s="75"/>
      <c r="AB52" s="75"/>
      <c r="AC52" s="78"/>
      <c r="AD52" s="64"/>
      <c r="AE52" s="44"/>
      <c r="AF52" s="58"/>
      <c r="AG52" s="5"/>
      <c r="AH52" s="6"/>
      <c r="AI52" s="44"/>
      <c r="AJ52" s="75"/>
      <c r="AK52" s="75"/>
      <c r="AL52" s="80"/>
      <c r="AMO52" s="3"/>
      <c r="AMP52" s="3"/>
      <c r="AMQ52" s="3"/>
    </row>
    <row r="53" spans="1:38 1029:1031" x14ac:dyDescent="0.15">
      <c r="A53" s="27"/>
      <c r="B53" s="53"/>
      <c r="C53" s="29"/>
      <c r="D53" s="29"/>
      <c r="E53" s="29"/>
      <c r="F53" s="29"/>
      <c r="G53" s="29"/>
      <c r="H53" s="60"/>
      <c r="I53" s="100"/>
      <c r="J53" s="53"/>
      <c r="K53" s="29">
        <f t="shared" si="1"/>
        <v>0</v>
      </c>
      <c r="L53" s="6"/>
      <c r="M53" s="29">
        <f t="shared" si="2"/>
        <v>0</v>
      </c>
      <c r="N53" s="114"/>
      <c r="O53" s="43"/>
      <c r="P53" s="29">
        <f t="shared" ref="P53" si="26">IF(O53="",0,1)</f>
        <v>0</v>
      </c>
      <c r="Q53" t="s">
        <v>125</v>
      </c>
      <c r="R53" t="s">
        <v>126</v>
      </c>
      <c r="S53" s="58">
        <v>85.8</v>
      </c>
      <c r="T53" s="58">
        <v>84.65</v>
      </c>
      <c r="U53" s="58">
        <f t="shared" si="4"/>
        <v>1.1499999999999915</v>
      </c>
      <c r="V53" s="45">
        <v>2.6650999999999998</v>
      </c>
      <c r="W53" s="31">
        <v>1.5266</v>
      </c>
      <c r="X53" s="240">
        <f t="shared" si="0"/>
        <v>134.08871321914799</v>
      </c>
      <c r="Z53" s="75"/>
      <c r="AA53" s="75"/>
      <c r="AB53" s="75"/>
      <c r="AC53" s="78"/>
      <c r="AD53" s="64"/>
      <c r="AE53" s="44"/>
      <c r="AF53" s="58"/>
      <c r="AG53" s="5"/>
      <c r="AH53" s="6"/>
      <c r="AI53" s="44"/>
      <c r="AJ53" s="75"/>
      <c r="AK53" s="75"/>
      <c r="AL53" s="80"/>
      <c r="AMO53" s="3"/>
      <c r="AMP53" s="3"/>
      <c r="AMQ53" s="3"/>
    </row>
    <row r="54" spans="1:38 1029:1031" x14ac:dyDescent="0.15">
      <c r="A54" s="27"/>
      <c r="B54" s="53"/>
      <c r="C54" s="29"/>
      <c r="D54" s="29"/>
      <c r="E54" s="29"/>
      <c r="F54" s="29"/>
      <c r="G54" s="29"/>
      <c r="H54" s="60"/>
      <c r="I54" s="100"/>
      <c r="J54" s="112"/>
      <c r="K54" s="29">
        <f t="shared" si="1"/>
        <v>0</v>
      </c>
      <c r="L54" s="6"/>
      <c r="M54" s="29">
        <f t="shared" si="2"/>
        <v>0</v>
      </c>
      <c r="N54" s="114"/>
      <c r="O54" s="43"/>
      <c r="P54" s="29">
        <f t="shared" ref="P54" si="27">IF(O54="",0,1)</f>
        <v>0</v>
      </c>
      <c r="Q54" t="s">
        <v>127</v>
      </c>
      <c r="R54" t="s">
        <v>128</v>
      </c>
      <c r="S54" s="58">
        <v>87.55</v>
      </c>
      <c r="T54" s="58">
        <v>85.8</v>
      </c>
      <c r="U54" s="58">
        <f t="shared" si="4"/>
        <v>1.75</v>
      </c>
      <c r="V54" s="45">
        <v>1.1385000000000001</v>
      </c>
      <c r="W54" s="31">
        <v>0</v>
      </c>
      <c r="X54" s="240">
        <f t="shared" si="0"/>
        <v>-20.439174352217833</v>
      </c>
      <c r="Z54" s="75"/>
      <c r="AA54" s="75"/>
      <c r="AB54" s="75"/>
      <c r="AC54" s="78"/>
      <c r="AD54" s="64"/>
      <c r="AE54" s="44"/>
      <c r="AF54" s="58"/>
      <c r="AG54" s="5"/>
      <c r="AH54" s="6"/>
      <c r="AI54" s="44"/>
      <c r="AJ54" s="75"/>
      <c r="AK54" s="75"/>
      <c r="AL54" s="80"/>
      <c r="AMO54" s="3"/>
      <c r="AMP54" s="3"/>
      <c r="AMQ54" s="3"/>
    </row>
    <row r="55" spans="1:38 1029:1031" x14ac:dyDescent="0.15">
      <c r="A55" s="30"/>
      <c r="B55" s="137"/>
      <c r="C55" s="137"/>
      <c r="D55" s="29"/>
      <c r="E55" s="29"/>
      <c r="F55" s="29"/>
      <c r="G55" s="29"/>
      <c r="H55" s="60"/>
      <c r="I55" s="100"/>
      <c r="J55" s="112"/>
      <c r="K55" s="29">
        <f t="shared" si="1"/>
        <v>0</v>
      </c>
      <c r="L55" s="100"/>
      <c r="M55" s="29">
        <f t="shared" si="2"/>
        <v>0</v>
      </c>
      <c r="N55" s="114"/>
      <c r="O55" s="43"/>
      <c r="P55" s="29">
        <f t="shared" ref="P55" si="28">IF(O55="",0,1)</f>
        <v>0</v>
      </c>
      <c r="Q55" t="s">
        <v>129</v>
      </c>
      <c r="R55" t="s">
        <v>130</v>
      </c>
      <c r="S55" s="58">
        <v>89.3</v>
      </c>
      <c r="T55" s="58">
        <v>87.55</v>
      </c>
      <c r="U55" s="58">
        <f t="shared" si="4"/>
        <v>1.75</v>
      </c>
      <c r="V55" s="45">
        <v>1.3712</v>
      </c>
      <c r="W55" s="31">
        <v>0</v>
      </c>
      <c r="X55" s="240">
        <f t="shared" si="0"/>
        <v>-129.48512252042005</v>
      </c>
      <c r="Z55" s="75"/>
      <c r="AA55" s="75"/>
      <c r="AB55" s="75"/>
      <c r="AC55" s="78"/>
      <c r="AD55" s="64"/>
      <c r="AE55" s="44"/>
      <c r="AF55" s="58"/>
      <c r="AG55" s="5"/>
      <c r="AH55" s="6"/>
      <c r="AI55" s="44"/>
      <c r="AJ55" s="75"/>
      <c r="AK55" s="75"/>
      <c r="AL55" s="80"/>
      <c r="AMO55" s="3"/>
      <c r="AMP55" s="3"/>
      <c r="AMQ55" s="3"/>
    </row>
    <row r="56" spans="1:38 1029:1031" x14ac:dyDescent="0.15">
      <c r="A56" s="30"/>
      <c r="B56" s="137"/>
      <c r="C56" s="137"/>
      <c r="D56" s="29"/>
      <c r="E56" s="29"/>
      <c r="F56" s="29"/>
      <c r="G56" s="29"/>
      <c r="H56" s="60"/>
      <c r="I56" s="100"/>
      <c r="J56" s="113"/>
      <c r="K56" s="29">
        <f t="shared" si="1"/>
        <v>0</v>
      </c>
      <c r="L56" s="100"/>
      <c r="M56" s="29">
        <f t="shared" si="2"/>
        <v>0</v>
      </c>
      <c r="N56" s="114"/>
      <c r="O56" s="43"/>
      <c r="P56" s="29">
        <f t="shared" ref="P56" si="29">IF(O56="",0,1)</f>
        <v>0</v>
      </c>
      <c r="Q56" t="s">
        <v>131</v>
      </c>
      <c r="R56" t="s">
        <v>132</v>
      </c>
      <c r="S56" s="58">
        <v>91.4</v>
      </c>
      <c r="T56" s="58">
        <v>89.3</v>
      </c>
      <c r="U56" s="58">
        <f t="shared" si="4"/>
        <v>2.1000000000000085</v>
      </c>
      <c r="V56" s="45">
        <v>3.1467000000000001</v>
      </c>
      <c r="W56" s="31">
        <v>0</v>
      </c>
      <c r="X56" s="240">
        <f t="shared" si="0"/>
        <v>-22.855690088028723</v>
      </c>
      <c r="Z56" s="75"/>
      <c r="AA56" s="75"/>
      <c r="AB56" s="75"/>
      <c r="AC56" s="78"/>
      <c r="AD56" s="64"/>
      <c r="AE56" s="44"/>
      <c r="AF56" s="58"/>
      <c r="AG56" s="5"/>
      <c r="AH56" s="6"/>
      <c r="AI56" s="44"/>
      <c r="AJ56" s="75"/>
      <c r="AK56" s="75"/>
      <c r="AL56" s="80"/>
      <c r="AMO56" s="3"/>
      <c r="AMP56" s="3"/>
      <c r="AMQ56" s="3"/>
    </row>
    <row r="57" spans="1:38 1029:1031" x14ac:dyDescent="0.15">
      <c r="A57" s="30"/>
      <c r="B57" s="53"/>
      <c r="C57" s="29"/>
      <c r="D57" s="29"/>
      <c r="E57" s="29"/>
      <c r="F57" s="29"/>
      <c r="G57" s="29"/>
      <c r="H57" s="60"/>
      <c r="I57" s="100"/>
      <c r="J57" s="113"/>
      <c r="K57" s="29">
        <f t="shared" si="1"/>
        <v>0</v>
      </c>
      <c r="L57" s="6"/>
      <c r="M57" s="29">
        <f t="shared" si="2"/>
        <v>0</v>
      </c>
      <c r="N57" s="114"/>
      <c r="O57" s="43"/>
      <c r="P57" s="29">
        <f t="shared" ref="P57" si="30">IF(O57="",0,1)</f>
        <v>0</v>
      </c>
      <c r="Q57" t="s">
        <v>133</v>
      </c>
      <c r="R57" t="s">
        <v>134</v>
      </c>
      <c r="S57" s="58">
        <v>93.5</v>
      </c>
      <c r="T57" s="58">
        <v>91.4</v>
      </c>
      <c r="U57" s="58">
        <f t="shared" si="4"/>
        <v>2.0999999999999943</v>
      </c>
      <c r="V57" s="45">
        <v>3.8658999999999999</v>
      </c>
      <c r="W57" s="31">
        <v>0</v>
      </c>
      <c r="X57" s="240">
        <f t="shared" si="0"/>
        <v>-100.05432111539358</v>
      </c>
      <c r="Z57" s="75"/>
      <c r="AA57" s="75"/>
      <c r="AB57" s="75"/>
      <c r="AC57" s="78"/>
      <c r="AD57" s="64"/>
      <c r="AE57" s="44"/>
      <c r="AF57" s="58"/>
      <c r="AG57" s="5"/>
      <c r="AH57" s="6"/>
      <c r="AI57" s="44"/>
      <c r="AJ57" s="75"/>
      <c r="AK57" s="75"/>
      <c r="AL57" s="80"/>
      <c r="AMO57" s="3"/>
      <c r="AMP57" s="3"/>
      <c r="AMQ57" s="3"/>
    </row>
    <row r="58" spans="1:38 1029:1031" x14ac:dyDescent="0.15">
      <c r="A58" s="27"/>
      <c r="B58" s="53"/>
      <c r="C58" s="29"/>
      <c r="D58" s="29"/>
      <c r="E58" s="29"/>
      <c r="F58" s="29"/>
      <c r="G58" s="29"/>
      <c r="H58" s="60"/>
      <c r="I58" s="100"/>
      <c r="J58" s="113"/>
      <c r="K58" s="29">
        <f t="shared" si="1"/>
        <v>0</v>
      </c>
      <c r="L58" s="6"/>
      <c r="M58" s="29">
        <f t="shared" si="2"/>
        <v>0</v>
      </c>
      <c r="N58" s="114" t="s">
        <v>447</v>
      </c>
      <c r="O58" s="43" t="s">
        <v>416</v>
      </c>
      <c r="P58" s="29">
        <f t="shared" ref="P58" si="31">IF(O58="",0,1)</f>
        <v>1</v>
      </c>
      <c r="Q58" t="s">
        <v>135</v>
      </c>
      <c r="R58" t="s">
        <v>136</v>
      </c>
      <c r="S58" s="58">
        <v>95.533299999999997</v>
      </c>
      <c r="T58" s="58">
        <v>93.5</v>
      </c>
      <c r="U58" s="58">
        <f t="shared" si="4"/>
        <v>2.033299999999997</v>
      </c>
      <c r="V58" s="45">
        <v>7.7339000000000002</v>
      </c>
      <c r="W58" s="31">
        <v>3.6230000000000002</v>
      </c>
      <c r="X58" s="240">
        <f t="shared" si="0"/>
        <v>88.131552701354934</v>
      </c>
      <c r="Z58" s="75"/>
      <c r="AA58" s="75"/>
      <c r="AB58" s="75"/>
      <c r="AC58" s="78"/>
      <c r="AD58" s="64"/>
      <c r="AE58" s="44"/>
      <c r="AF58" s="58"/>
      <c r="AG58" s="5"/>
      <c r="AH58" s="6"/>
      <c r="AI58" s="44"/>
      <c r="AJ58" s="75"/>
      <c r="AK58" s="75"/>
      <c r="AL58" s="80"/>
      <c r="AMO58" s="3"/>
      <c r="AMP58" s="3"/>
      <c r="AMQ58" s="3"/>
    </row>
    <row r="59" spans="1:38 1029:1031" x14ac:dyDescent="0.15">
      <c r="A59" s="27"/>
      <c r="B59" s="53"/>
      <c r="C59" s="29"/>
      <c r="D59" s="29"/>
      <c r="E59" s="29"/>
      <c r="F59" s="29"/>
      <c r="G59" s="29"/>
      <c r="H59" s="60"/>
      <c r="I59" s="100"/>
      <c r="J59" s="112"/>
      <c r="K59" s="29">
        <f t="shared" si="1"/>
        <v>0</v>
      </c>
      <c r="L59" s="6"/>
      <c r="M59" s="29">
        <f t="shared" si="2"/>
        <v>0</v>
      </c>
      <c r="N59" s="114"/>
      <c r="O59" s="43"/>
      <c r="P59" s="29">
        <f t="shared" ref="P59" si="32">IF(O59="",0,1)</f>
        <v>0</v>
      </c>
      <c r="Q59" t="s">
        <v>137</v>
      </c>
      <c r="R59" t="s">
        <v>138</v>
      </c>
      <c r="S59" s="58">
        <v>97.566699999999997</v>
      </c>
      <c r="T59" s="58">
        <v>95.533299999999997</v>
      </c>
      <c r="U59" s="58">
        <f t="shared" si="4"/>
        <v>2.0334000000000003</v>
      </c>
      <c r="V59" s="45">
        <v>4.1109</v>
      </c>
      <c r="W59" s="31">
        <v>0</v>
      </c>
      <c r="X59" s="240">
        <f t="shared" si="0"/>
        <v>-45.45233403877495</v>
      </c>
      <c r="Z59" s="75"/>
      <c r="AA59" s="75"/>
      <c r="AB59" s="75"/>
      <c r="AC59" s="78"/>
      <c r="AD59" s="64"/>
      <c r="AE59" s="65"/>
      <c r="AF59" s="58"/>
      <c r="AG59" s="5"/>
      <c r="AH59" s="6"/>
      <c r="AI59" s="44"/>
      <c r="AJ59" s="75"/>
      <c r="AK59" s="75"/>
      <c r="AL59" s="80"/>
      <c r="AMO59" s="3"/>
      <c r="AMP59" s="3"/>
      <c r="AMQ59" s="3"/>
    </row>
    <row r="60" spans="1:38 1029:1031" x14ac:dyDescent="0.15">
      <c r="A60" s="27"/>
      <c r="B60" s="53"/>
      <c r="C60" s="29"/>
      <c r="D60" s="29"/>
      <c r="E60" s="29"/>
      <c r="F60" s="29"/>
      <c r="G60" s="29"/>
      <c r="H60" s="60"/>
      <c r="I60" s="100"/>
      <c r="J60" s="112"/>
      <c r="K60" s="29">
        <f t="shared" si="1"/>
        <v>0</v>
      </c>
      <c r="L60" s="6"/>
      <c r="M60" s="29">
        <f t="shared" si="2"/>
        <v>0</v>
      </c>
      <c r="N60" s="114"/>
      <c r="O60" s="43"/>
      <c r="P60" s="29">
        <f t="shared" ref="P60" si="33">IF(O60="",0,1)</f>
        <v>0</v>
      </c>
      <c r="Q60" t="s">
        <v>139</v>
      </c>
      <c r="R60" t="s">
        <v>140</v>
      </c>
      <c r="S60" s="58">
        <v>99.6</v>
      </c>
      <c r="T60" s="58">
        <v>97.566699999999997</v>
      </c>
      <c r="U60" s="58">
        <f t="shared" si="4"/>
        <v>2.033299999999997</v>
      </c>
      <c r="V60" s="45">
        <v>5.9794</v>
      </c>
      <c r="W60" s="31">
        <v>0</v>
      </c>
      <c r="X60" s="240">
        <f t="shared" si="0"/>
        <v>-10.9057764993143</v>
      </c>
      <c r="Z60" s="75"/>
      <c r="AA60" s="75"/>
      <c r="AB60" s="75"/>
      <c r="AC60" s="78"/>
      <c r="AD60" s="64"/>
      <c r="AE60" s="44"/>
      <c r="AF60" s="58"/>
      <c r="AG60" s="5"/>
      <c r="AH60" s="6"/>
      <c r="AI60" s="65"/>
      <c r="AJ60" s="75"/>
      <c r="AK60" s="75"/>
      <c r="AL60" s="80"/>
      <c r="AMO60" s="3"/>
      <c r="AMP60" s="3"/>
      <c r="AMQ60" s="3"/>
    </row>
    <row r="61" spans="1:38 1029:1031" x14ac:dyDescent="0.15">
      <c r="A61" s="27"/>
      <c r="B61" s="53"/>
      <c r="C61" s="29"/>
      <c r="D61" s="29"/>
      <c r="E61" s="29"/>
      <c r="F61" s="29"/>
      <c r="G61" s="29"/>
      <c r="H61" s="60"/>
      <c r="I61" s="31"/>
      <c r="J61" s="53"/>
      <c r="K61" s="29">
        <f t="shared" si="1"/>
        <v>0</v>
      </c>
      <c r="L61" s="6"/>
      <c r="M61" s="29">
        <f t="shared" si="2"/>
        <v>0</v>
      </c>
      <c r="N61" s="114"/>
      <c r="O61" s="43"/>
      <c r="P61" s="29">
        <f t="shared" ref="P61" si="34">IF(O61="",0,1)</f>
        <v>0</v>
      </c>
      <c r="Q61" t="s">
        <v>141</v>
      </c>
      <c r="R61" t="s">
        <v>142</v>
      </c>
      <c r="S61" s="58">
        <v>103.7333</v>
      </c>
      <c r="T61" s="58">
        <v>99.6</v>
      </c>
      <c r="U61" s="58">
        <f t="shared" si="4"/>
        <v>4.1333000000000055</v>
      </c>
      <c r="V61" s="45">
        <v>6.6315</v>
      </c>
      <c r="W61" s="31">
        <v>2.1840999999999999</v>
      </c>
      <c r="X61" s="240">
        <f t="shared" si="0"/>
        <v>49.109592121239388</v>
      </c>
      <c r="Z61" s="75"/>
      <c r="AA61" s="75"/>
      <c r="AB61" s="75"/>
      <c r="AC61" s="78"/>
      <c r="AD61" s="64"/>
      <c r="AE61" s="44"/>
      <c r="AF61" s="58"/>
      <c r="AG61" s="5"/>
      <c r="AH61" s="6"/>
      <c r="AI61" s="44"/>
      <c r="AJ61" s="75"/>
      <c r="AK61" s="75"/>
      <c r="AL61" s="80"/>
      <c r="AMO61" s="3"/>
      <c r="AMP61" s="3"/>
      <c r="AMQ61" s="3"/>
    </row>
    <row r="62" spans="1:38 1029:1031" x14ac:dyDescent="0.15">
      <c r="A62" s="27"/>
      <c r="B62" s="53"/>
      <c r="C62" s="29"/>
      <c r="D62" s="29"/>
      <c r="E62" s="29"/>
      <c r="F62" s="29"/>
      <c r="G62" s="30"/>
      <c r="H62" s="100"/>
      <c r="I62" s="31"/>
      <c r="J62" s="53"/>
      <c r="K62" s="29">
        <f t="shared" si="1"/>
        <v>0</v>
      </c>
      <c r="L62" s="6"/>
      <c r="M62" s="29">
        <f t="shared" si="2"/>
        <v>0</v>
      </c>
      <c r="N62" s="114"/>
      <c r="O62" s="43"/>
      <c r="P62" s="29">
        <f t="shared" ref="P62" si="35">IF(O62="",0,1)</f>
        <v>0</v>
      </c>
      <c r="Q62" t="s">
        <v>143</v>
      </c>
      <c r="R62" t="s">
        <v>144</v>
      </c>
      <c r="S62" s="58">
        <v>107.86669999999999</v>
      </c>
      <c r="T62" s="58">
        <v>103.7333</v>
      </c>
      <c r="U62" s="58">
        <f t="shared" si="4"/>
        <v>4.1333999999999946</v>
      </c>
      <c r="V62" s="45">
        <v>4.4474</v>
      </c>
      <c r="W62" s="31">
        <v>0.52859999999999996</v>
      </c>
      <c r="X62" s="240">
        <f t="shared" ref="X62:X93" si="36">IF(V62&gt;V63,(V62/V63*100)-100,(-1)*(V63/V62*100)+100)</f>
        <v>13.488823109115032</v>
      </c>
      <c r="Z62" s="75"/>
      <c r="AA62" s="75"/>
      <c r="AB62" s="75"/>
      <c r="AC62" s="78"/>
      <c r="AD62" s="64"/>
      <c r="AE62" s="44"/>
      <c r="AF62" s="58"/>
      <c r="AG62" s="5"/>
      <c r="AH62" s="6"/>
      <c r="AI62" s="44"/>
      <c r="AJ62" s="75"/>
      <c r="AK62" s="75"/>
      <c r="AL62" s="80"/>
      <c r="AMO62" s="3"/>
      <c r="AMP62" s="3"/>
      <c r="AMQ62" s="3"/>
    </row>
    <row r="63" spans="1:38 1029:1031" x14ac:dyDescent="0.15">
      <c r="A63" s="27"/>
      <c r="B63" s="53"/>
      <c r="C63" s="29"/>
      <c r="D63" s="29"/>
      <c r="E63" s="29"/>
      <c r="F63" s="29"/>
      <c r="G63" s="30"/>
      <c r="H63" s="100"/>
      <c r="I63" s="31"/>
      <c r="J63" s="53"/>
      <c r="K63" s="29">
        <f t="shared" si="1"/>
        <v>0</v>
      </c>
      <c r="L63" s="6"/>
      <c r="M63" s="29">
        <f t="shared" si="2"/>
        <v>0</v>
      </c>
      <c r="N63" s="114"/>
      <c r="O63" s="43"/>
      <c r="P63" s="29">
        <f t="shared" ref="P63" si="37">IF(O63="",0,1)</f>
        <v>0</v>
      </c>
      <c r="Q63" t="s">
        <v>145</v>
      </c>
      <c r="R63" t="s">
        <v>146</v>
      </c>
      <c r="S63" s="58">
        <v>112</v>
      </c>
      <c r="T63" s="58">
        <v>107.86669999999999</v>
      </c>
      <c r="U63" s="58">
        <f t="shared" si="4"/>
        <v>4.1333000000000055</v>
      </c>
      <c r="V63" s="45">
        <v>3.9188000000000001</v>
      </c>
      <c r="W63" s="31">
        <v>0</v>
      </c>
      <c r="X63" s="240">
        <f t="shared" si="36"/>
        <v>-62.973359191589253</v>
      </c>
      <c r="Z63" s="75"/>
      <c r="AA63" s="75"/>
      <c r="AB63" s="75"/>
      <c r="AC63" s="78"/>
      <c r="AD63" s="64"/>
      <c r="AE63" s="44"/>
      <c r="AF63" s="58"/>
      <c r="AG63" s="5"/>
      <c r="AH63" s="6"/>
      <c r="AI63" s="44"/>
      <c r="AJ63" s="75"/>
      <c r="AK63" s="75"/>
      <c r="AL63" s="80"/>
      <c r="AMO63" s="3"/>
      <c r="AMP63" s="3"/>
      <c r="AMQ63" s="3"/>
    </row>
    <row r="64" spans="1:38 1029:1031" x14ac:dyDescent="0.15">
      <c r="A64" s="27"/>
      <c r="B64" s="53"/>
      <c r="C64" s="29"/>
      <c r="D64" s="29"/>
      <c r="E64" s="29"/>
      <c r="F64" s="29"/>
      <c r="G64" s="30"/>
      <c r="H64" s="100"/>
      <c r="I64" s="31"/>
      <c r="J64" s="113"/>
      <c r="K64" s="29">
        <f t="shared" si="1"/>
        <v>0</v>
      </c>
      <c r="L64" s="6"/>
      <c r="M64" s="29">
        <f t="shared" si="2"/>
        <v>0</v>
      </c>
      <c r="N64" s="114"/>
      <c r="O64" s="43"/>
      <c r="P64" s="29">
        <f t="shared" ref="P64" si="38">IF(O64="",0,1)</f>
        <v>0</v>
      </c>
      <c r="Q64" t="s">
        <v>147</v>
      </c>
      <c r="R64" t="s">
        <v>148</v>
      </c>
      <c r="S64" s="58">
        <v>118.5</v>
      </c>
      <c r="T64" s="58">
        <v>112</v>
      </c>
      <c r="U64" s="58">
        <f t="shared" si="4"/>
        <v>6.5</v>
      </c>
      <c r="V64" s="45">
        <v>6.3865999999999996</v>
      </c>
      <c r="W64" s="31">
        <v>0</v>
      </c>
      <c r="X64" s="240">
        <f t="shared" si="36"/>
        <v>-19.865029906366473</v>
      </c>
      <c r="Z64" s="75"/>
      <c r="AA64" s="75"/>
      <c r="AB64" s="75"/>
      <c r="AC64" s="78"/>
      <c r="AD64" s="64"/>
      <c r="AE64" s="44"/>
      <c r="AF64" s="58"/>
      <c r="AG64" s="5"/>
      <c r="AH64" s="6"/>
      <c r="AI64" s="44"/>
      <c r="AJ64" s="75"/>
      <c r="AK64" s="75"/>
      <c r="AL64" s="80"/>
      <c r="AMO64" s="3"/>
      <c r="AMP64" s="3"/>
      <c r="AMQ64" s="3"/>
    </row>
    <row r="65" spans="1:38 1029:1031" x14ac:dyDescent="0.15">
      <c r="A65" s="27"/>
      <c r="B65" s="282" t="s">
        <v>60</v>
      </c>
      <c r="C65" s="278">
        <v>3.4</v>
      </c>
      <c r="D65" s="53"/>
      <c r="E65" s="29"/>
      <c r="F65" s="29"/>
      <c r="G65" s="30"/>
      <c r="H65" s="100"/>
      <c r="I65" s="51" t="s">
        <v>43</v>
      </c>
      <c r="J65" s="113"/>
      <c r="K65" s="29">
        <f t="shared" si="1"/>
        <v>0</v>
      </c>
      <c r="L65" s="6"/>
      <c r="M65" s="29">
        <f t="shared" si="2"/>
        <v>0</v>
      </c>
      <c r="N65" s="114"/>
      <c r="O65" s="43" t="s">
        <v>414</v>
      </c>
      <c r="P65" s="29">
        <f t="shared" ref="P65" si="39">IF(O65="",0,1)</f>
        <v>1</v>
      </c>
      <c r="Q65" t="s">
        <v>149</v>
      </c>
      <c r="R65" t="s">
        <v>150</v>
      </c>
      <c r="S65" s="58">
        <v>125</v>
      </c>
      <c r="T65" s="58">
        <v>118.5</v>
      </c>
      <c r="U65" s="58">
        <f t="shared" si="4"/>
        <v>6.5</v>
      </c>
      <c r="V65" s="45">
        <v>7.6553000000000004</v>
      </c>
      <c r="W65" s="31">
        <v>3.9550999999999998</v>
      </c>
      <c r="X65" s="240">
        <f t="shared" si="36"/>
        <v>106.88881682071241</v>
      </c>
      <c r="Z65" s="75"/>
      <c r="AA65" s="75"/>
      <c r="AB65" s="75"/>
      <c r="AC65" s="78"/>
      <c r="AD65" s="64"/>
      <c r="AE65" s="44"/>
      <c r="AF65" s="58"/>
      <c r="AG65" s="5"/>
      <c r="AH65" s="6"/>
      <c r="AI65" s="44"/>
      <c r="AJ65" s="75"/>
      <c r="AK65" s="75"/>
      <c r="AL65" s="80"/>
      <c r="AMO65" s="3"/>
      <c r="AMP65" s="3"/>
      <c r="AMQ65" s="3"/>
    </row>
    <row r="66" spans="1:38 1029:1031" x14ac:dyDescent="0.15">
      <c r="A66" s="27"/>
      <c r="B66" s="280"/>
      <c r="C66" s="247"/>
      <c r="D66" s="29"/>
      <c r="E66" s="29"/>
      <c r="F66" s="29"/>
      <c r="G66" s="29"/>
      <c r="H66" s="60"/>
      <c r="I66" s="51" t="s">
        <v>43</v>
      </c>
      <c r="J66" s="112"/>
      <c r="K66" s="29">
        <f t="shared" si="1"/>
        <v>0</v>
      </c>
      <c r="L66" s="51" t="s">
        <v>60</v>
      </c>
      <c r="M66" s="29">
        <f t="shared" si="2"/>
        <v>1</v>
      </c>
      <c r="N66" s="114"/>
      <c r="O66" s="43"/>
      <c r="P66" s="29">
        <f t="shared" ref="P66" si="40">IF(O66="",0,1)</f>
        <v>0</v>
      </c>
      <c r="Q66" t="s">
        <v>151</v>
      </c>
      <c r="R66" t="s">
        <v>152</v>
      </c>
      <c r="S66" s="58">
        <v>127.5</v>
      </c>
      <c r="T66" s="58">
        <v>125</v>
      </c>
      <c r="U66" s="58">
        <f t="shared" si="4"/>
        <v>2.5</v>
      </c>
      <c r="V66" s="45">
        <v>3.7002000000000002</v>
      </c>
      <c r="W66" s="31">
        <v>0</v>
      </c>
      <c r="X66" s="240">
        <f t="shared" si="36"/>
        <v>-2.9917301767472111</v>
      </c>
      <c r="Z66" s="75"/>
      <c r="AA66" s="75"/>
      <c r="AB66" s="75"/>
      <c r="AC66" s="78"/>
      <c r="AD66" s="64"/>
      <c r="AE66" s="44"/>
      <c r="AF66" s="58"/>
      <c r="AG66" s="5"/>
      <c r="AH66" s="6"/>
      <c r="AI66" s="44"/>
      <c r="AJ66" s="75"/>
      <c r="AK66" s="75"/>
      <c r="AL66" s="80"/>
      <c r="AMO66" s="3"/>
      <c r="AMP66" s="3"/>
      <c r="AMQ66" s="3"/>
    </row>
    <row r="67" spans="1:38 1029:1031" x14ac:dyDescent="0.15">
      <c r="A67" s="27"/>
      <c r="B67" s="53"/>
      <c r="C67" s="29"/>
      <c r="D67" s="29"/>
      <c r="E67" s="29"/>
      <c r="F67" s="29"/>
      <c r="G67" s="29"/>
      <c r="H67" s="60"/>
      <c r="I67" s="100"/>
      <c r="J67" s="112"/>
      <c r="K67" s="29">
        <f t="shared" si="1"/>
        <v>0</v>
      </c>
      <c r="M67" s="29">
        <f t="shared" si="2"/>
        <v>0</v>
      </c>
      <c r="N67" s="114"/>
      <c r="O67" s="43"/>
      <c r="P67" s="29">
        <f t="shared" ref="P67" si="41">IF(O67="",0,1)</f>
        <v>0</v>
      </c>
      <c r="Q67" t="s">
        <v>153</v>
      </c>
      <c r="R67" t="s">
        <v>154</v>
      </c>
      <c r="S67" s="58">
        <v>130</v>
      </c>
      <c r="T67" s="58">
        <v>127.5</v>
      </c>
      <c r="U67" s="58">
        <f t="shared" si="4"/>
        <v>2.5</v>
      </c>
      <c r="V67" s="45">
        <v>3.8109000000000002</v>
      </c>
      <c r="W67" s="31">
        <v>1.4036999999999999</v>
      </c>
      <c r="X67" s="240">
        <f t="shared" si="36"/>
        <v>58.312562313060823</v>
      </c>
      <c r="Z67" s="75"/>
      <c r="AA67" s="75"/>
      <c r="AB67" s="75"/>
      <c r="AC67" s="78"/>
      <c r="AD67" s="64"/>
      <c r="AE67" s="44"/>
      <c r="AF67" s="58"/>
      <c r="AG67" s="5"/>
      <c r="AH67" s="6"/>
      <c r="AI67" s="44"/>
      <c r="AJ67" s="75"/>
      <c r="AK67" s="75"/>
      <c r="AL67" s="80"/>
      <c r="AMO67" s="3"/>
      <c r="AMP67" s="3"/>
      <c r="AMQ67" s="3"/>
    </row>
    <row r="68" spans="1:38 1029:1031" x14ac:dyDescent="0.15">
      <c r="A68" s="27"/>
      <c r="B68" s="248" t="s">
        <v>23</v>
      </c>
      <c r="C68" s="250">
        <v>5.8</v>
      </c>
      <c r="D68" s="29"/>
      <c r="E68" s="29"/>
      <c r="F68" s="29"/>
      <c r="G68" s="29"/>
      <c r="H68" s="60"/>
      <c r="I68" s="51" t="s">
        <v>43</v>
      </c>
      <c r="J68" s="112"/>
      <c r="K68" s="29">
        <f t="shared" si="1"/>
        <v>0</v>
      </c>
      <c r="L68" s="144" t="s">
        <v>61</v>
      </c>
      <c r="M68" s="29">
        <f t="shared" si="2"/>
        <v>1</v>
      </c>
      <c r="N68" s="114"/>
      <c r="O68" s="43"/>
      <c r="P68" s="29">
        <f t="shared" ref="P68" si="42">IF(O68="",0,1)</f>
        <v>0</v>
      </c>
      <c r="Q68" t="s">
        <v>155</v>
      </c>
      <c r="R68" t="s">
        <v>156</v>
      </c>
      <c r="S68" s="58">
        <v>133.19999999999999</v>
      </c>
      <c r="T68" s="58">
        <v>130</v>
      </c>
      <c r="U68" s="58">
        <f t="shared" si="4"/>
        <v>3.1999999999999886</v>
      </c>
      <c r="V68" s="45">
        <v>2.4072</v>
      </c>
      <c r="W68" s="31">
        <v>0</v>
      </c>
      <c r="X68" s="240">
        <f t="shared" si="36"/>
        <v>-48.064140910601537</v>
      </c>
      <c r="Z68" s="75"/>
      <c r="AA68" s="75"/>
      <c r="AB68" s="75"/>
      <c r="AC68" s="78"/>
      <c r="AD68" s="64"/>
      <c r="AE68" s="44"/>
      <c r="AF68" s="58"/>
      <c r="AG68" s="5"/>
      <c r="AH68" s="6"/>
      <c r="AI68" s="44"/>
      <c r="AJ68" s="75"/>
      <c r="AK68" s="75"/>
      <c r="AL68" s="80"/>
      <c r="AMO68" s="3"/>
      <c r="AMP68" s="3"/>
      <c r="AMQ68" s="3"/>
    </row>
    <row r="69" spans="1:38 1029:1031" x14ac:dyDescent="0.15">
      <c r="A69" s="27"/>
      <c r="B69" s="249"/>
      <c r="C69" s="251"/>
      <c r="D69" s="29"/>
      <c r="E69" s="29"/>
      <c r="F69" s="29"/>
      <c r="G69" s="29"/>
      <c r="H69" s="60"/>
      <c r="I69" s="51" t="s">
        <v>43</v>
      </c>
      <c r="J69" s="112"/>
      <c r="K69" s="29">
        <f t="shared" si="1"/>
        <v>0</v>
      </c>
      <c r="L69" s="6"/>
      <c r="M69" s="29">
        <f t="shared" si="2"/>
        <v>0</v>
      </c>
      <c r="N69" s="114"/>
      <c r="O69" s="43"/>
      <c r="P69" s="29">
        <f t="shared" ref="P69" si="43">IF(O69="",0,1)</f>
        <v>0</v>
      </c>
      <c r="Q69" t="s">
        <v>157</v>
      </c>
      <c r="R69" t="s">
        <v>158</v>
      </c>
      <c r="S69" s="58">
        <v>136.4</v>
      </c>
      <c r="T69" s="58">
        <v>133.19999999999999</v>
      </c>
      <c r="U69" s="58">
        <f t="shared" si="4"/>
        <v>3.2000000000000171</v>
      </c>
      <c r="V69" s="45">
        <v>3.5642</v>
      </c>
      <c r="W69" s="31">
        <v>0</v>
      </c>
      <c r="X69" s="240">
        <f t="shared" si="36"/>
        <v>-3.0525784187194915</v>
      </c>
      <c r="Z69" s="75"/>
      <c r="AA69" s="75"/>
      <c r="AB69" s="75"/>
      <c r="AC69" s="78"/>
      <c r="AD69" s="64"/>
      <c r="AE69" s="44"/>
      <c r="AF69" s="58"/>
      <c r="AG69" s="5"/>
      <c r="AH69" s="6"/>
      <c r="AI69" s="44"/>
      <c r="AJ69" s="75"/>
      <c r="AK69" s="75"/>
      <c r="AL69" s="80"/>
      <c r="AMO69" s="3"/>
      <c r="AMP69" s="3"/>
      <c r="AMQ69" s="3"/>
    </row>
    <row r="70" spans="1:38 1029:1031" x14ac:dyDescent="0.15">
      <c r="A70" s="27"/>
      <c r="B70" s="53"/>
      <c r="C70" s="29"/>
      <c r="D70" s="29"/>
      <c r="E70" s="29"/>
      <c r="F70" s="29"/>
      <c r="G70" s="29"/>
      <c r="H70" s="60"/>
      <c r="I70" s="31"/>
      <c r="J70" s="112"/>
      <c r="K70" s="29">
        <f t="shared" si="1"/>
        <v>0</v>
      </c>
      <c r="L70" s="6"/>
      <c r="M70" s="29">
        <f t="shared" si="2"/>
        <v>0</v>
      </c>
      <c r="N70" s="114"/>
      <c r="O70" s="43"/>
      <c r="P70" s="29">
        <f t="shared" ref="P70" si="44">IF(O70="",0,1)</f>
        <v>0</v>
      </c>
      <c r="Q70" t="s">
        <v>159</v>
      </c>
      <c r="R70" t="s">
        <v>160</v>
      </c>
      <c r="S70" s="58">
        <v>138.30000000000001</v>
      </c>
      <c r="T70" s="58">
        <v>136.4</v>
      </c>
      <c r="U70" s="58">
        <f t="shared" si="4"/>
        <v>1.9000000000000057</v>
      </c>
      <c r="V70" s="45">
        <v>3.673</v>
      </c>
      <c r="W70" s="31">
        <v>0</v>
      </c>
      <c r="X70" s="240">
        <f t="shared" si="36"/>
        <v>-18.056084944187319</v>
      </c>
      <c r="Z70" s="75"/>
      <c r="AA70" s="75"/>
      <c r="AB70" s="75"/>
      <c r="AC70" s="78"/>
      <c r="AD70" s="64"/>
      <c r="AE70" s="44"/>
      <c r="AF70" s="58"/>
      <c r="AG70" s="5"/>
      <c r="AH70" s="6"/>
      <c r="AI70" s="44"/>
      <c r="AJ70" s="75"/>
      <c r="AK70" s="75"/>
      <c r="AL70" s="80"/>
      <c r="AMO70" s="3"/>
      <c r="AMP70" s="3"/>
      <c r="AMQ70" s="3"/>
    </row>
    <row r="71" spans="1:38 1029:1031" ht="13.5" customHeight="1" x14ac:dyDescent="0.15">
      <c r="A71" s="27"/>
      <c r="D71" s="29"/>
      <c r="E71" s="29"/>
      <c r="F71" s="29"/>
      <c r="G71" s="29"/>
      <c r="H71" s="60"/>
      <c r="I71" s="100"/>
      <c r="J71" s="113"/>
      <c r="K71" s="29">
        <f t="shared" si="1"/>
        <v>0</v>
      </c>
      <c r="L71" s="6"/>
      <c r="M71" s="29">
        <f t="shared" si="2"/>
        <v>0</v>
      </c>
      <c r="N71" s="114"/>
      <c r="O71" s="43"/>
      <c r="P71" s="29">
        <f t="shared" ref="P71" si="45">IF(O71="",0,1)</f>
        <v>0</v>
      </c>
      <c r="Q71" t="s">
        <v>161</v>
      </c>
      <c r="R71" t="s">
        <v>162</v>
      </c>
      <c r="S71" s="58">
        <v>140.19999999999999</v>
      </c>
      <c r="T71" s="58">
        <v>138.30000000000001</v>
      </c>
      <c r="U71" s="58">
        <f t="shared" si="4"/>
        <v>1.8999999999999773</v>
      </c>
      <c r="V71" s="45">
        <v>4.3361999999999998</v>
      </c>
      <c r="W71" s="31">
        <v>1.0028999999999999</v>
      </c>
      <c r="X71" s="240">
        <f t="shared" si="36"/>
        <v>30.087300873008729</v>
      </c>
      <c r="Z71" s="75"/>
      <c r="AA71" s="75"/>
      <c r="AB71" s="75"/>
      <c r="AC71" s="78"/>
      <c r="AD71" s="64"/>
      <c r="AE71" s="65"/>
      <c r="AF71" s="58"/>
      <c r="AG71" s="5"/>
      <c r="AH71" s="6"/>
      <c r="AI71" s="44"/>
      <c r="AJ71" s="75"/>
      <c r="AK71" s="75"/>
      <c r="AL71" s="80"/>
      <c r="AMO71" s="3"/>
      <c r="AMP71" s="3"/>
      <c r="AMQ71" s="3"/>
    </row>
    <row r="72" spans="1:38 1029:1031" x14ac:dyDescent="0.15">
      <c r="A72" s="30"/>
      <c r="B72" s="282" t="s">
        <v>27</v>
      </c>
      <c r="C72" s="246">
        <v>3</v>
      </c>
      <c r="D72" s="278" t="s">
        <v>62</v>
      </c>
      <c r="E72" s="246">
        <v>5</v>
      </c>
      <c r="F72" s="145" t="s">
        <v>24</v>
      </c>
      <c r="G72" s="146">
        <v>5.4</v>
      </c>
      <c r="H72" s="60"/>
      <c r="I72" s="51" t="s">
        <v>43</v>
      </c>
      <c r="J72" s="113"/>
      <c r="K72" s="29">
        <f t="shared" si="1"/>
        <v>0</v>
      </c>
      <c r="L72" s="51" t="s">
        <v>516</v>
      </c>
      <c r="M72" s="29">
        <f t="shared" si="2"/>
        <v>1</v>
      </c>
      <c r="N72" s="114"/>
      <c r="O72" s="43"/>
      <c r="P72" s="29">
        <f t="shared" ref="P72" si="46">IF(O72="",0,1)</f>
        <v>0</v>
      </c>
      <c r="Q72" t="s">
        <v>163</v>
      </c>
      <c r="R72" t="s">
        <v>164</v>
      </c>
      <c r="S72" s="58">
        <v>142.85</v>
      </c>
      <c r="T72" s="58">
        <v>140.19999999999999</v>
      </c>
      <c r="U72" s="58">
        <f t="shared" si="4"/>
        <v>2.6500000000000057</v>
      </c>
      <c r="V72" s="45">
        <v>3.3332999999999999</v>
      </c>
      <c r="W72" s="31">
        <v>0.73740000000000006</v>
      </c>
      <c r="X72" s="240">
        <f t="shared" si="36"/>
        <v>28.406333063677351</v>
      </c>
      <c r="Z72" s="75"/>
      <c r="AA72" s="75"/>
      <c r="AB72" s="75"/>
      <c r="AC72" s="78"/>
      <c r="AD72" s="64"/>
      <c r="AE72" s="44"/>
      <c r="AF72" s="58"/>
      <c r="AG72" s="5"/>
      <c r="AH72" s="6"/>
      <c r="AI72" s="65"/>
      <c r="AJ72" s="75"/>
      <c r="AK72" s="75"/>
      <c r="AL72" s="80"/>
      <c r="AMO72" s="3"/>
      <c r="AMP72" s="3"/>
      <c r="AMQ72" s="3"/>
    </row>
    <row r="73" spans="1:38 1029:1031" x14ac:dyDescent="0.15">
      <c r="A73" s="27"/>
      <c r="B73" s="280"/>
      <c r="C73" s="247"/>
      <c r="D73" s="291"/>
      <c r="E73" s="247"/>
      <c r="F73" s="137"/>
      <c r="G73" s="137"/>
      <c r="H73" s="113"/>
      <c r="I73" s="51" t="s">
        <v>43</v>
      </c>
      <c r="J73" s="54"/>
      <c r="K73" s="29">
        <f t="shared" si="1"/>
        <v>0</v>
      </c>
      <c r="L73" s="144" t="s">
        <v>27</v>
      </c>
      <c r="M73" s="29">
        <f t="shared" si="2"/>
        <v>1</v>
      </c>
      <c r="N73" s="114"/>
      <c r="O73" s="43"/>
      <c r="P73" s="29">
        <f t="shared" ref="P73" si="47">IF(O73="",0,1)</f>
        <v>0</v>
      </c>
      <c r="Q73" t="s">
        <v>165</v>
      </c>
      <c r="R73" t="s">
        <v>166</v>
      </c>
      <c r="S73" s="58">
        <v>145.5</v>
      </c>
      <c r="T73" s="58">
        <v>142.85</v>
      </c>
      <c r="U73" s="58">
        <f t="shared" si="4"/>
        <v>2.6500000000000057</v>
      </c>
      <c r="V73" s="45">
        <v>2.5958999999999999</v>
      </c>
      <c r="W73" s="31">
        <v>0</v>
      </c>
      <c r="X73" s="240">
        <f t="shared" si="36"/>
        <v>-406.36002927693681</v>
      </c>
      <c r="Z73" s="75"/>
      <c r="AA73" s="75"/>
      <c r="AB73" s="75"/>
      <c r="AC73" s="78"/>
      <c r="AD73" s="64"/>
      <c r="AE73" s="44"/>
      <c r="AF73" s="58"/>
      <c r="AG73" s="5"/>
      <c r="AH73" s="6"/>
      <c r="AI73" s="44"/>
      <c r="AJ73" s="75"/>
      <c r="AK73" s="75"/>
      <c r="AL73" s="80"/>
      <c r="AMO73" s="3"/>
      <c r="AMP73" s="3"/>
      <c r="AMQ73" s="3"/>
    </row>
    <row r="74" spans="1:38 1029:1031" x14ac:dyDescent="0.15">
      <c r="A74" s="27"/>
      <c r="B74" s="138" t="s">
        <v>63</v>
      </c>
      <c r="C74" s="139">
        <v>21.6</v>
      </c>
      <c r="D74" s="29"/>
      <c r="E74" s="29"/>
      <c r="H74" s="61" t="s">
        <v>44</v>
      </c>
      <c r="I74" s="31"/>
      <c r="J74" s="61" t="s">
        <v>454</v>
      </c>
      <c r="K74" s="29">
        <f t="shared" si="1"/>
        <v>1</v>
      </c>
      <c r="L74" s="6"/>
      <c r="M74" s="29">
        <f t="shared" si="2"/>
        <v>0</v>
      </c>
      <c r="N74" s="114" t="s">
        <v>446</v>
      </c>
      <c r="O74" s="43" t="s">
        <v>68</v>
      </c>
      <c r="P74" s="29">
        <f t="shared" ref="P74" si="48">IF(O74="",0,1)</f>
        <v>1</v>
      </c>
      <c r="Q74" t="s">
        <v>167</v>
      </c>
      <c r="R74" t="s">
        <v>168</v>
      </c>
      <c r="S74" s="58">
        <v>148.15</v>
      </c>
      <c r="T74" s="58">
        <v>145.5</v>
      </c>
      <c r="U74" s="58">
        <f t="shared" si="4"/>
        <v>2.6500000000000057</v>
      </c>
      <c r="V74" s="45">
        <v>13.144600000000001</v>
      </c>
      <c r="W74" s="31">
        <v>4.7739000000000003</v>
      </c>
      <c r="X74" s="240">
        <f t="shared" si="36"/>
        <v>57.031072670147097</v>
      </c>
      <c r="Z74" s="75"/>
      <c r="AA74" s="75"/>
      <c r="AB74" s="75"/>
      <c r="AC74" s="78"/>
      <c r="AD74" s="64"/>
      <c r="AE74" s="44"/>
      <c r="AF74" s="58"/>
      <c r="AG74" s="5"/>
      <c r="AH74" s="6"/>
      <c r="AI74" s="44"/>
      <c r="AJ74" s="75"/>
      <c r="AK74" s="75"/>
      <c r="AL74" s="80"/>
      <c r="AMO74" s="3"/>
      <c r="AMP74" s="3"/>
      <c r="AMQ74" s="3"/>
    </row>
    <row r="75" spans="1:38 1029:1031" x14ac:dyDescent="0.15">
      <c r="A75" s="27"/>
      <c r="B75" s="53"/>
      <c r="C75" s="29"/>
      <c r="D75" s="29"/>
      <c r="E75" s="29"/>
      <c r="F75" s="29"/>
      <c r="G75" s="29"/>
      <c r="H75" s="60"/>
      <c r="I75" s="31"/>
      <c r="J75" s="53"/>
      <c r="K75" s="29">
        <f t="shared" si="1"/>
        <v>0</v>
      </c>
      <c r="L75" s="6"/>
      <c r="M75" s="29">
        <f t="shared" si="2"/>
        <v>0</v>
      </c>
      <c r="N75" s="114"/>
      <c r="O75" s="43"/>
      <c r="P75" s="29">
        <f t="shared" ref="P75" si="49">IF(O75="",0,1)</f>
        <v>0</v>
      </c>
      <c r="Q75" t="s">
        <v>169</v>
      </c>
      <c r="R75" t="s">
        <v>170</v>
      </c>
      <c r="S75" s="58">
        <v>150.80000000000001</v>
      </c>
      <c r="T75" s="58">
        <v>148.15</v>
      </c>
      <c r="U75" s="58">
        <f t="shared" si="4"/>
        <v>2.6500000000000057</v>
      </c>
      <c r="V75" s="45">
        <v>8.3706999999999994</v>
      </c>
      <c r="W75" s="31">
        <v>2.2222</v>
      </c>
      <c r="X75" s="240">
        <f t="shared" si="36"/>
        <v>36.142148491501956</v>
      </c>
      <c r="Z75" s="75"/>
      <c r="AA75" s="75"/>
      <c r="AB75" s="75"/>
      <c r="AC75" s="78"/>
      <c r="AD75" s="64"/>
      <c r="AE75" s="44"/>
      <c r="AF75" s="58"/>
      <c r="AG75" s="5"/>
      <c r="AH75" s="6"/>
      <c r="AI75" s="44"/>
      <c r="AJ75" s="75"/>
      <c r="AK75" s="75"/>
      <c r="AL75" s="80"/>
      <c r="AMO75" s="3"/>
      <c r="AMP75" s="3"/>
      <c r="AMQ75" s="3"/>
    </row>
    <row r="76" spans="1:38 1029:1031" x14ac:dyDescent="0.15">
      <c r="A76" s="27"/>
      <c r="B76" s="53"/>
      <c r="C76" s="29"/>
      <c r="D76" s="29"/>
      <c r="E76" s="29"/>
      <c r="F76" s="29"/>
      <c r="G76" s="29"/>
      <c r="H76" s="60"/>
      <c r="I76" s="31"/>
      <c r="J76" s="53"/>
      <c r="K76" s="29">
        <f t="shared" si="1"/>
        <v>0</v>
      </c>
      <c r="L76" s="6"/>
      <c r="M76" s="29">
        <f t="shared" si="2"/>
        <v>0</v>
      </c>
      <c r="N76" s="114"/>
      <c r="O76" s="43"/>
      <c r="P76" s="29">
        <f t="shared" ref="P76" si="50">IF(O76="",0,1)</f>
        <v>0</v>
      </c>
      <c r="Q76" t="s">
        <v>171</v>
      </c>
      <c r="R76" t="s">
        <v>172</v>
      </c>
      <c r="S76" s="58">
        <v>153.25</v>
      </c>
      <c r="T76" s="58">
        <v>150.80000000000001</v>
      </c>
      <c r="U76" s="58">
        <f t="shared" si="4"/>
        <v>2.4499999999999886</v>
      </c>
      <c r="V76" s="45">
        <v>6.1485000000000003</v>
      </c>
      <c r="W76" s="31">
        <v>0</v>
      </c>
      <c r="X76" s="240">
        <f t="shared" si="36"/>
        <v>-2.444498658209298</v>
      </c>
      <c r="Z76" s="75"/>
      <c r="AA76" s="75"/>
      <c r="AB76" s="75"/>
      <c r="AC76" s="78"/>
      <c r="AD76" s="64"/>
      <c r="AE76" s="44"/>
      <c r="AF76" s="58"/>
      <c r="AG76" s="5"/>
      <c r="AH76" s="6"/>
      <c r="AI76" s="44"/>
      <c r="AJ76" s="75"/>
      <c r="AK76" s="75"/>
      <c r="AL76" s="80"/>
      <c r="AMO76" s="3"/>
      <c r="AMP76" s="3"/>
      <c r="AMQ76" s="3"/>
    </row>
    <row r="77" spans="1:38 1029:1031" x14ac:dyDescent="0.15">
      <c r="A77" s="27"/>
      <c r="B77" s="53"/>
      <c r="C77" s="29"/>
      <c r="D77" s="29"/>
      <c r="E77" s="29"/>
      <c r="F77" s="29"/>
      <c r="G77" s="29"/>
      <c r="H77" s="60"/>
      <c r="I77" s="31"/>
      <c r="J77" s="53"/>
      <c r="K77" s="29">
        <f t="shared" si="1"/>
        <v>0</v>
      </c>
      <c r="L77" s="6"/>
      <c r="M77" s="29">
        <f t="shared" si="2"/>
        <v>0</v>
      </c>
      <c r="N77" s="114"/>
      <c r="O77" s="43"/>
      <c r="P77" s="29">
        <f t="shared" ref="P77" si="51">IF(O77="",0,1)</f>
        <v>0</v>
      </c>
      <c r="Q77" t="s">
        <v>173</v>
      </c>
      <c r="R77" t="s">
        <v>174</v>
      </c>
      <c r="S77" s="58">
        <v>155.69999999999999</v>
      </c>
      <c r="T77" s="58">
        <v>153.25</v>
      </c>
      <c r="U77" s="58">
        <f t="shared" si="4"/>
        <v>2.4499999999999886</v>
      </c>
      <c r="V77" s="45">
        <v>6.2988</v>
      </c>
      <c r="W77" s="31">
        <v>0.61509999999999998</v>
      </c>
      <c r="X77" s="240">
        <f t="shared" si="36"/>
        <v>10.822175695409683</v>
      </c>
      <c r="Z77" s="75"/>
      <c r="AA77" s="75"/>
      <c r="AB77" s="75"/>
      <c r="AC77" s="78"/>
      <c r="AD77" s="64"/>
      <c r="AE77" s="44"/>
      <c r="AF77" s="58"/>
      <c r="AG77" s="5"/>
      <c r="AH77" s="6"/>
      <c r="AI77" s="44"/>
      <c r="AJ77" s="75"/>
      <c r="AK77" s="75"/>
      <c r="AL77" s="80"/>
      <c r="AMO77" s="3"/>
      <c r="AMP77" s="3"/>
      <c r="AMQ77" s="3"/>
    </row>
    <row r="78" spans="1:38 1029:1031" x14ac:dyDescent="0.15">
      <c r="A78" s="27"/>
      <c r="B78" s="53"/>
      <c r="C78" s="29"/>
      <c r="D78" s="29"/>
      <c r="E78" s="29"/>
      <c r="F78" s="29"/>
      <c r="G78" s="29"/>
      <c r="H78" s="60"/>
      <c r="I78" s="31"/>
      <c r="J78" s="53"/>
      <c r="K78" s="29">
        <f t="shared" si="1"/>
        <v>0</v>
      </c>
      <c r="L78" s="6"/>
      <c r="M78" s="29">
        <f t="shared" si="2"/>
        <v>0</v>
      </c>
      <c r="N78" s="114"/>
      <c r="O78" s="43"/>
      <c r="P78" s="29">
        <f t="shared" ref="P78" si="52">IF(O78="",0,1)</f>
        <v>0</v>
      </c>
      <c r="Q78" t="s">
        <v>175</v>
      </c>
      <c r="R78" t="s">
        <v>176</v>
      </c>
      <c r="S78" s="58">
        <v>157.5333</v>
      </c>
      <c r="T78" s="58">
        <v>155.69999999999999</v>
      </c>
      <c r="U78" s="58">
        <f t="shared" si="4"/>
        <v>1.8333000000000084</v>
      </c>
      <c r="V78" s="45">
        <v>5.6837</v>
      </c>
      <c r="W78" s="31">
        <v>2.8668</v>
      </c>
      <c r="X78" s="240">
        <f t="shared" si="36"/>
        <v>101.77145088572544</v>
      </c>
      <c r="Z78" s="75"/>
      <c r="AA78" s="75"/>
      <c r="AB78" s="75"/>
      <c r="AC78" s="78"/>
      <c r="AD78" s="64"/>
      <c r="AE78" s="44"/>
      <c r="AF78" s="58"/>
      <c r="AG78" s="5"/>
      <c r="AH78" s="6"/>
      <c r="AI78" s="44"/>
      <c r="AJ78" s="75"/>
      <c r="AK78" s="75"/>
      <c r="AL78" s="80"/>
      <c r="AMO78" s="3"/>
      <c r="AMP78" s="3"/>
      <c r="AMQ78" s="3"/>
    </row>
    <row r="79" spans="1:38 1029:1031" x14ac:dyDescent="0.15">
      <c r="A79" s="27"/>
      <c r="B79" s="53"/>
      <c r="C79" s="29"/>
      <c r="D79" s="29"/>
      <c r="E79" s="29"/>
      <c r="F79" s="29"/>
      <c r="G79" s="29"/>
      <c r="H79" s="60"/>
      <c r="I79" s="31"/>
      <c r="J79" s="53"/>
      <c r="K79" s="29">
        <f t="shared" si="1"/>
        <v>0</v>
      </c>
      <c r="L79" s="6"/>
      <c r="M79" s="29">
        <f t="shared" si="2"/>
        <v>0</v>
      </c>
      <c r="N79" s="114"/>
      <c r="O79" s="43"/>
      <c r="P79" s="29">
        <f t="shared" ref="P79" si="53">IF(O79="",0,1)</f>
        <v>0</v>
      </c>
      <c r="Q79" t="s">
        <v>177</v>
      </c>
      <c r="R79" t="s">
        <v>178</v>
      </c>
      <c r="S79" s="58">
        <v>159.36670000000001</v>
      </c>
      <c r="T79" s="58">
        <v>157.5333</v>
      </c>
      <c r="U79" s="58">
        <f t="shared" si="4"/>
        <v>1.8334000000000117</v>
      </c>
      <c r="V79" s="45">
        <v>2.8169</v>
      </c>
      <c r="W79" s="31">
        <v>0</v>
      </c>
      <c r="X79" s="240">
        <f t="shared" si="36"/>
        <v>-61.528630764315352</v>
      </c>
      <c r="Z79" s="75"/>
      <c r="AA79" s="75"/>
      <c r="AB79" s="75"/>
      <c r="AC79" s="78"/>
      <c r="AD79" s="64"/>
      <c r="AE79" s="44"/>
      <c r="AF79" s="58"/>
      <c r="AG79" s="5"/>
      <c r="AH79" s="6"/>
      <c r="AI79" s="44"/>
      <c r="AJ79" s="75"/>
      <c r="AK79" s="75"/>
      <c r="AL79" s="80"/>
      <c r="AMO79" s="3"/>
      <c r="AMP79" s="3"/>
      <c r="AMQ79" s="3"/>
    </row>
    <row r="80" spans="1:38 1029:1031" x14ac:dyDescent="0.15">
      <c r="A80" s="27"/>
      <c r="B80" s="53"/>
      <c r="C80" s="29"/>
      <c r="D80" s="29"/>
      <c r="E80" s="29"/>
      <c r="F80" s="29"/>
      <c r="G80" s="29"/>
      <c r="H80" s="60"/>
      <c r="I80" s="31"/>
      <c r="J80" s="53"/>
      <c r="K80" s="29">
        <f t="shared" si="1"/>
        <v>0</v>
      </c>
      <c r="L80" s="6"/>
      <c r="M80" s="29">
        <f t="shared" si="2"/>
        <v>0</v>
      </c>
      <c r="N80" s="114"/>
      <c r="O80" s="43"/>
      <c r="P80" s="29">
        <f t="shared" ref="P80" si="54">IF(O80="",0,1)</f>
        <v>0</v>
      </c>
      <c r="Q80" t="s">
        <v>179</v>
      </c>
      <c r="R80" t="s">
        <v>180</v>
      </c>
      <c r="S80" s="58">
        <v>161.19999999999999</v>
      </c>
      <c r="T80" s="58">
        <v>159.36670000000001</v>
      </c>
      <c r="U80" s="58">
        <f t="shared" si="4"/>
        <v>1.8332999999999799</v>
      </c>
      <c r="V80" s="45">
        <v>4.5500999999999996</v>
      </c>
      <c r="W80" s="31">
        <v>0</v>
      </c>
      <c r="X80" s="240">
        <f t="shared" si="36"/>
        <v>-22.918177622469855</v>
      </c>
      <c r="Z80" s="75"/>
      <c r="AA80" s="75"/>
      <c r="AB80" s="75"/>
      <c r="AC80" s="78"/>
      <c r="AD80" s="64"/>
      <c r="AE80" s="44"/>
      <c r="AF80" s="58"/>
      <c r="AG80" s="5"/>
      <c r="AH80" s="6"/>
      <c r="AI80" s="44"/>
      <c r="AJ80" s="75"/>
      <c r="AK80" s="75"/>
      <c r="AL80" s="80"/>
      <c r="AMO80" s="3"/>
      <c r="AMP80" s="3"/>
      <c r="AMQ80" s="3"/>
    </row>
    <row r="81" spans="1:38 1029:1031" x14ac:dyDescent="0.15">
      <c r="A81" s="27"/>
      <c r="B81" s="282" t="s">
        <v>30</v>
      </c>
      <c r="C81" s="284">
        <v>5.5476420369073001</v>
      </c>
      <c r="F81" s="29"/>
      <c r="G81" s="29"/>
      <c r="H81" s="60"/>
      <c r="I81" s="51" t="s">
        <v>43</v>
      </c>
      <c r="J81" s="53"/>
      <c r="K81" s="29">
        <f t="shared" si="1"/>
        <v>0</v>
      </c>
      <c r="L81" s="6"/>
      <c r="M81" s="29">
        <f t="shared" si="2"/>
        <v>0</v>
      </c>
      <c r="N81" s="114"/>
      <c r="O81" s="43"/>
      <c r="P81" s="29">
        <f t="shared" ref="P81" si="55">IF(O81="",0,1)</f>
        <v>0</v>
      </c>
      <c r="Q81" t="s">
        <v>181</v>
      </c>
      <c r="R81" t="s">
        <v>182</v>
      </c>
      <c r="S81" s="58">
        <v>162.36670000000001</v>
      </c>
      <c r="T81" s="58">
        <v>161.19999999999999</v>
      </c>
      <c r="U81" s="58">
        <f t="shared" si="4"/>
        <v>1.1667000000000201</v>
      </c>
      <c r="V81" s="45">
        <v>5.5929000000000002</v>
      </c>
      <c r="W81" s="31">
        <v>0.80720000000000003</v>
      </c>
      <c r="X81" s="240">
        <f t="shared" si="36"/>
        <v>16.866916020644823</v>
      </c>
      <c r="Z81" s="75"/>
      <c r="AA81" s="75"/>
      <c r="AB81" s="75"/>
      <c r="AC81" s="78"/>
      <c r="AD81" s="64"/>
      <c r="AE81" s="44"/>
      <c r="AF81" s="58"/>
      <c r="AG81" s="5"/>
      <c r="AH81" s="6"/>
      <c r="AI81" s="44"/>
      <c r="AJ81" s="75"/>
      <c r="AK81" s="75"/>
      <c r="AL81" s="80"/>
      <c r="AMO81" s="3"/>
      <c r="AMP81" s="3"/>
      <c r="AMQ81" s="3"/>
    </row>
    <row r="82" spans="1:38 1029:1031" x14ac:dyDescent="0.15">
      <c r="A82" s="27"/>
      <c r="B82" s="279"/>
      <c r="C82" s="285"/>
      <c r="F82" s="29"/>
      <c r="G82" s="29"/>
      <c r="H82" s="60"/>
      <c r="I82" s="51" t="s">
        <v>43</v>
      </c>
      <c r="J82" s="112"/>
      <c r="K82" s="29">
        <f t="shared" si="1"/>
        <v>0</v>
      </c>
      <c r="L82" s="6"/>
      <c r="M82" s="29">
        <f t="shared" si="2"/>
        <v>0</v>
      </c>
      <c r="N82" s="114"/>
      <c r="O82" s="43"/>
      <c r="P82" s="29">
        <f t="shared" ref="P82" si="56">IF(O82="",0,1)</f>
        <v>0</v>
      </c>
      <c r="Q82" t="s">
        <v>183</v>
      </c>
      <c r="R82" t="s">
        <v>184</v>
      </c>
      <c r="S82" s="58">
        <v>163.5333</v>
      </c>
      <c r="T82" s="58">
        <v>162.36670000000001</v>
      </c>
      <c r="U82" s="58">
        <f t="shared" si="4"/>
        <v>1.1665999999999883</v>
      </c>
      <c r="V82" s="45">
        <v>4.7857000000000003</v>
      </c>
      <c r="W82" s="31">
        <v>0</v>
      </c>
      <c r="X82" s="240">
        <f t="shared" si="36"/>
        <v>-18.206323003949265</v>
      </c>
      <c r="Z82" s="75"/>
      <c r="AA82" s="75"/>
      <c r="AB82" s="75"/>
      <c r="AC82" s="78"/>
      <c r="AD82" s="64"/>
      <c r="AE82" s="44"/>
      <c r="AF82" s="58"/>
      <c r="AG82" s="5"/>
      <c r="AH82" s="6"/>
      <c r="AI82" s="65"/>
      <c r="AJ82" s="75"/>
      <c r="AK82" s="75"/>
      <c r="AL82" s="80"/>
      <c r="AMO82" s="3"/>
      <c r="AMP82" s="3"/>
      <c r="AMQ82" s="3"/>
    </row>
    <row r="83" spans="1:38 1029:1031" x14ac:dyDescent="0.15">
      <c r="A83" s="27"/>
      <c r="B83" s="279"/>
      <c r="C83" s="285"/>
      <c r="F83" s="29"/>
      <c r="G83" s="29"/>
      <c r="H83" s="60"/>
      <c r="I83" s="51" t="s">
        <v>43</v>
      </c>
      <c r="J83" s="112"/>
      <c r="K83" s="29">
        <f t="shared" si="1"/>
        <v>0</v>
      </c>
      <c r="L83" s="6"/>
      <c r="M83" s="29">
        <f t="shared" si="2"/>
        <v>0</v>
      </c>
      <c r="N83" s="114"/>
      <c r="O83" s="43"/>
      <c r="P83" s="29">
        <f t="shared" ref="P83" si="57">IF(O83="",0,1)</f>
        <v>0</v>
      </c>
      <c r="Q83" t="s">
        <v>185</v>
      </c>
      <c r="R83" t="s">
        <v>186</v>
      </c>
      <c r="S83" s="58">
        <v>164.7</v>
      </c>
      <c r="T83" s="58">
        <v>163.5333</v>
      </c>
      <c r="U83" s="58">
        <f t="shared" si="4"/>
        <v>1.1666999999999916</v>
      </c>
      <c r="V83" s="45">
        <v>5.657</v>
      </c>
      <c r="W83" s="31">
        <v>0.88480000000000003</v>
      </c>
      <c r="X83" s="240">
        <f t="shared" si="36"/>
        <v>18.540714974225736</v>
      </c>
      <c r="Z83" s="75"/>
      <c r="AA83" s="75"/>
      <c r="AB83" s="75"/>
      <c r="AC83" s="78"/>
      <c r="AD83" s="64"/>
      <c r="AE83" s="44"/>
      <c r="AF83" s="58"/>
      <c r="AG83" s="5"/>
      <c r="AH83" s="6"/>
      <c r="AI83" s="44"/>
      <c r="AJ83" s="75"/>
      <c r="AK83" s="75"/>
      <c r="AL83" s="80"/>
      <c r="AMO83" s="3"/>
      <c r="AMP83" s="3"/>
      <c r="AMQ83" s="3"/>
    </row>
    <row r="84" spans="1:38 1029:1031" x14ac:dyDescent="0.15">
      <c r="A84" s="30"/>
      <c r="B84" s="279"/>
      <c r="C84" s="285"/>
      <c r="F84" s="29"/>
      <c r="G84" s="29"/>
      <c r="H84" s="60"/>
      <c r="I84" s="51" t="s">
        <v>43</v>
      </c>
      <c r="J84" s="113"/>
      <c r="K84" s="29">
        <f t="shared" si="1"/>
        <v>0</v>
      </c>
      <c r="L84" s="6"/>
      <c r="M84" s="29">
        <f t="shared" si="2"/>
        <v>0</v>
      </c>
      <c r="N84" s="114"/>
      <c r="O84" s="43"/>
      <c r="P84" s="29">
        <f t="shared" ref="P84" si="58">IF(O84="",0,1)</f>
        <v>0</v>
      </c>
      <c r="Q84" t="s">
        <v>187</v>
      </c>
      <c r="R84" t="s">
        <v>188</v>
      </c>
      <c r="S84" s="58">
        <v>165.7</v>
      </c>
      <c r="T84" s="58">
        <v>164.7</v>
      </c>
      <c r="U84" s="58">
        <f t="shared" si="4"/>
        <v>1</v>
      </c>
      <c r="V84" s="45">
        <v>4.7721999999999998</v>
      </c>
      <c r="W84" s="31">
        <v>1.903</v>
      </c>
      <c r="X84" s="240">
        <f t="shared" si="36"/>
        <v>66.325108044054076</v>
      </c>
      <c r="Z84" s="75"/>
      <c r="AA84" s="75"/>
      <c r="AB84" s="75"/>
      <c r="AC84" s="78"/>
      <c r="AD84" s="64"/>
      <c r="AE84" s="44"/>
      <c r="AF84" s="58"/>
      <c r="AG84" s="5"/>
      <c r="AH84" s="6"/>
      <c r="AI84" s="44"/>
      <c r="AJ84" s="75"/>
      <c r="AK84" s="75"/>
      <c r="AL84" s="80"/>
      <c r="AMO84" s="3"/>
      <c r="AMP84" s="3"/>
      <c r="AMQ84" s="3"/>
    </row>
    <row r="85" spans="1:38 1029:1031" x14ac:dyDescent="0.15">
      <c r="A85" s="30"/>
      <c r="B85" s="279"/>
      <c r="C85" s="285"/>
      <c r="F85" s="29"/>
      <c r="G85" s="29"/>
      <c r="H85" s="60"/>
      <c r="I85" s="51" t="s">
        <v>43</v>
      </c>
      <c r="J85" s="113"/>
      <c r="K85" s="29">
        <f t="shared" si="1"/>
        <v>0</v>
      </c>
      <c r="L85" s="6"/>
      <c r="M85" s="29">
        <f t="shared" si="2"/>
        <v>0</v>
      </c>
      <c r="N85" s="114"/>
      <c r="O85" s="43"/>
      <c r="P85" s="29">
        <f t="shared" ref="P85" si="59">IF(O85="",0,1)</f>
        <v>0</v>
      </c>
      <c r="Q85" t="s">
        <v>189</v>
      </c>
      <c r="R85" t="s">
        <v>190</v>
      </c>
      <c r="S85" s="58">
        <v>166.7</v>
      </c>
      <c r="T85" s="58">
        <v>165.7</v>
      </c>
      <c r="U85" s="58">
        <f t="shared" si="4"/>
        <v>1</v>
      </c>
      <c r="V85" s="45">
        <v>2.8692000000000002</v>
      </c>
      <c r="W85" s="31">
        <v>0</v>
      </c>
      <c r="X85" s="240">
        <f t="shared" si="36"/>
        <v>-10.36177331660393</v>
      </c>
      <c r="Z85" s="75"/>
      <c r="AA85" s="75"/>
      <c r="AB85" s="75"/>
      <c r="AC85" s="78"/>
      <c r="AD85" s="64"/>
      <c r="AE85" s="44"/>
      <c r="AF85" s="58"/>
      <c r="AG85" s="5"/>
      <c r="AH85" s="6"/>
      <c r="AI85" s="44"/>
      <c r="AJ85" s="75"/>
      <c r="AK85" s="75"/>
      <c r="AL85" s="80"/>
      <c r="AMO85" s="3"/>
      <c r="AMP85" s="3"/>
      <c r="AMQ85" s="3"/>
    </row>
    <row r="86" spans="1:38 1029:1031" x14ac:dyDescent="0.15">
      <c r="A86" s="30"/>
      <c r="B86" s="279"/>
      <c r="C86" s="285"/>
      <c r="F86" s="29"/>
      <c r="G86" s="29"/>
      <c r="H86" s="60"/>
      <c r="I86" s="51" t="s">
        <v>43</v>
      </c>
      <c r="J86" s="113"/>
      <c r="K86" s="29">
        <f t="shared" si="1"/>
        <v>0</v>
      </c>
      <c r="L86" s="100"/>
      <c r="M86" s="29">
        <f t="shared" si="2"/>
        <v>0</v>
      </c>
      <c r="N86" s="114"/>
      <c r="O86" s="43"/>
      <c r="P86" s="29">
        <f t="shared" ref="P86" si="60">IF(O86="",0,1)</f>
        <v>0</v>
      </c>
      <c r="Q86" t="s">
        <v>191</v>
      </c>
      <c r="R86" t="s">
        <v>192</v>
      </c>
      <c r="S86" s="58">
        <v>167.7</v>
      </c>
      <c r="T86" s="58">
        <v>166.7</v>
      </c>
      <c r="U86" s="58">
        <f t="shared" si="4"/>
        <v>1</v>
      </c>
      <c r="V86" s="45">
        <v>3.1665000000000001</v>
      </c>
      <c r="W86" s="31">
        <v>0</v>
      </c>
      <c r="X86" s="240">
        <f t="shared" si="36"/>
        <v>-87.089846834043897</v>
      </c>
      <c r="Z86" s="75"/>
      <c r="AA86" s="75"/>
      <c r="AB86" s="75"/>
      <c r="AC86" s="78"/>
      <c r="AD86" s="64"/>
      <c r="AE86" s="44"/>
      <c r="AF86" s="58"/>
      <c r="AG86" s="5"/>
      <c r="AH86" s="6"/>
      <c r="AI86" s="44"/>
      <c r="AJ86" s="75"/>
      <c r="AK86" s="75"/>
      <c r="AL86" s="80"/>
      <c r="AMO86" s="3"/>
      <c r="AMP86" s="3"/>
      <c r="AMQ86" s="3"/>
    </row>
    <row r="87" spans="1:38 1029:1031" x14ac:dyDescent="0.15">
      <c r="A87" s="30"/>
      <c r="B87" s="279"/>
      <c r="C87" s="285"/>
      <c r="F87" s="29"/>
      <c r="G87" s="29"/>
      <c r="H87" s="60"/>
      <c r="I87" s="51" t="s">
        <v>43</v>
      </c>
      <c r="J87" s="113"/>
      <c r="K87" s="29">
        <f t="shared" si="1"/>
        <v>0</v>
      </c>
      <c r="L87" s="51" t="s">
        <v>30</v>
      </c>
      <c r="M87" s="29">
        <f t="shared" si="2"/>
        <v>1</v>
      </c>
      <c r="N87" s="114"/>
      <c r="O87" s="43"/>
      <c r="P87" s="29">
        <f t="shared" ref="P87" si="61">IF(O87="",0,1)</f>
        <v>0</v>
      </c>
      <c r="Q87" t="s">
        <v>193</v>
      </c>
      <c r="R87" t="s">
        <v>194</v>
      </c>
      <c r="S87" s="58">
        <v>169.65</v>
      </c>
      <c r="T87" s="58">
        <v>167.7</v>
      </c>
      <c r="U87" s="58">
        <f t="shared" si="4"/>
        <v>1.9500000000000171</v>
      </c>
      <c r="V87" s="45">
        <v>5.9241999999999999</v>
      </c>
      <c r="W87" s="31">
        <v>0</v>
      </c>
      <c r="X87" s="240">
        <f t="shared" si="36"/>
        <v>-14.331048917997364</v>
      </c>
      <c r="Z87" s="75"/>
      <c r="AA87" s="75"/>
      <c r="AB87" s="75"/>
      <c r="AC87" s="78"/>
      <c r="AD87" s="64"/>
      <c r="AE87" s="44"/>
      <c r="AF87" s="58"/>
      <c r="AG87" s="5"/>
      <c r="AH87" s="6"/>
      <c r="AI87" s="65"/>
      <c r="AJ87" s="75"/>
      <c r="AK87" s="75"/>
      <c r="AL87" s="80"/>
      <c r="AMO87" s="3"/>
      <c r="AMP87" s="3"/>
      <c r="AMQ87" s="3"/>
    </row>
    <row r="88" spans="1:38 1029:1031" x14ac:dyDescent="0.15">
      <c r="A88" s="30"/>
      <c r="B88" s="279"/>
      <c r="C88" s="285"/>
      <c r="F88" s="29"/>
      <c r="G88" s="29"/>
      <c r="H88" s="60"/>
      <c r="I88" s="51" t="s">
        <v>43</v>
      </c>
      <c r="J88" s="113"/>
      <c r="K88" s="29">
        <f t="shared" si="1"/>
        <v>0</v>
      </c>
      <c r="L88" s="6"/>
      <c r="M88" s="29">
        <f t="shared" si="2"/>
        <v>0</v>
      </c>
      <c r="N88" s="114"/>
      <c r="O88" s="43"/>
      <c r="P88" s="29">
        <f t="shared" ref="P88" si="62">IF(O88="",0,1)</f>
        <v>0</v>
      </c>
      <c r="Q88" t="s">
        <v>195</v>
      </c>
      <c r="R88" t="s">
        <v>196</v>
      </c>
      <c r="S88" s="58">
        <v>171.6</v>
      </c>
      <c r="T88" s="58">
        <v>169.65</v>
      </c>
      <c r="U88" s="58">
        <f t="shared" si="4"/>
        <v>1.9499999999999886</v>
      </c>
      <c r="V88" s="45">
        <v>6.7732000000000001</v>
      </c>
      <c r="W88" s="31">
        <v>3.2766999999999999</v>
      </c>
      <c r="X88" s="240">
        <f t="shared" si="36"/>
        <v>93.713713713713702</v>
      </c>
      <c r="Z88" s="75"/>
      <c r="AA88" s="75"/>
      <c r="AB88" s="75"/>
      <c r="AC88" s="78"/>
      <c r="AD88" s="64"/>
      <c r="AE88" s="44"/>
      <c r="AF88" s="58"/>
      <c r="AG88" s="5"/>
      <c r="AH88" s="6"/>
      <c r="AI88" s="65"/>
      <c r="AJ88" s="75"/>
      <c r="AK88" s="75"/>
      <c r="AL88" s="80"/>
      <c r="AMO88" s="3"/>
      <c r="AMP88" s="3"/>
      <c r="AMQ88" s="3"/>
    </row>
    <row r="89" spans="1:38 1029:1031" x14ac:dyDescent="0.15">
      <c r="A89" s="30"/>
      <c r="B89" s="279"/>
      <c r="C89" s="285"/>
      <c r="F89" s="29"/>
      <c r="G89" s="29"/>
      <c r="H89" s="60"/>
      <c r="I89" s="51" t="s">
        <v>43</v>
      </c>
      <c r="J89" s="112"/>
      <c r="K89" s="29">
        <f t="shared" si="1"/>
        <v>0</v>
      </c>
      <c r="L89" s="6"/>
      <c r="M89" s="29">
        <f t="shared" si="2"/>
        <v>0</v>
      </c>
      <c r="N89" s="114"/>
      <c r="O89" s="43"/>
      <c r="P89" s="29">
        <f t="shared" ref="P89" si="63">IF(O89="",0,1)</f>
        <v>0</v>
      </c>
      <c r="Q89" t="s">
        <v>197</v>
      </c>
      <c r="R89" t="s">
        <v>198</v>
      </c>
      <c r="S89" s="58">
        <v>175.6</v>
      </c>
      <c r="T89" s="58">
        <v>171.6</v>
      </c>
      <c r="U89" s="58">
        <f t="shared" si="4"/>
        <v>4</v>
      </c>
      <c r="V89" s="45">
        <v>3.4965000000000002</v>
      </c>
      <c r="W89" s="31">
        <v>0</v>
      </c>
      <c r="X89" s="240">
        <f t="shared" si="36"/>
        <v>-58.644358644358618</v>
      </c>
      <c r="Z89" s="75"/>
      <c r="AA89" s="75"/>
      <c r="AB89" s="75"/>
      <c r="AC89" s="78"/>
      <c r="AD89" s="64"/>
      <c r="AE89" s="44"/>
      <c r="AF89" s="58"/>
      <c r="AG89" s="5"/>
      <c r="AH89" s="6"/>
      <c r="AI89" s="44"/>
      <c r="AJ89" s="75"/>
      <c r="AK89" s="75"/>
      <c r="AL89" s="80"/>
      <c r="AMO89" s="3"/>
      <c r="AMP89" s="3"/>
      <c r="AMQ89" s="3"/>
    </row>
    <row r="90" spans="1:38 1029:1031" x14ac:dyDescent="0.15">
      <c r="A90" s="30"/>
      <c r="B90" s="280"/>
      <c r="C90" s="286"/>
      <c r="F90" s="29"/>
      <c r="G90" s="29"/>
      <c r="H90" s="60"/>
      <c r="I90" s="51" t="s">
        <v>43</v>
      </c>
      <c r="J90" s="112"/>
      <c r="K90" s="29">
        <f t="shared" si="1"/>
        <v>0</v>
      </c>
      <c r="L90" s="6"/>
      <c r="M90" s="29">
        <f t="shared" si="2"/>
        <v>0</v>
      </c>
      <c r="N90" s="114"/>
      <c r="O90" s="43"/>
      <c r="P90" s="29">
        <f t="shared" ref="P90" si="64">IF(O90="",0,1)</f>
        <v>0</v>
      </c>
      <c r="Q90" t="s">
        <v>199</v>
      </c>
      <c r="R90" t="s">
        <v>200</v>
      </c>
      <c r="S90" s="58">
        <v>179.3</v>
      </c>
      <c r="T90" s="58">
        <v>175.6</v>
      </c>
      <c r="U90" s="58">
        <f t="shared" si="4"/>
        <v>3.7000000000000171</v>
      </c>
      <c r="V90" s="45">
        <v>5.5469999999999997</v>
      </c>
      <c r="W90" s="31">
        <v>0</v>
      </c>
      <c r="X90" s="240">
        <f t="shared" si="36"/>
        <v>-58.305390301063653</v>
      </c>
      <c r="Z90" s="75"/>
      <c r="AA90" s="75"/>
      <c r="AB90" s="75"/>
      <c r="AC90" s="78"/>
      <c r="AD90" s="64"/>
      <c r="AE90" s="44"/>
      <c r="AF90" s="58"/>
      <c r="AG90" s="5"/>
      <c r="AH90" s="6"/>
      <c r="AI90" s="44"/>
      <c r="AJ90" s="75"/>
      <c r="AK90" s="75"/>
      <c r="AL90" s="80"/>
      <c r="AMO90" s="3"/>
      <c r="AMP90" s="3"/>
      <c r="AMQ90" s="3"/>
    </row>
    <row r="91" spans="1:38 1029:1031" x14ac:dyDescent="0.15">
      <c r="A91" s="27"/>
      <c r="B91" s="53"/>
      <c r="C91" s="29"/>
      <c r="D91" s="29"/>
      <c r="E91" s="29"/>
      <c r="F91" s="29"/>
      <c r="G91" s="29"/>
      <c r="H91" s="60"/>
      <c r="I91" s="31"/>
      <c r="J91" s="112"/>
      <c r="K91" s="29">
        <f t="shared" si="1"/>
        <v>0</v>
      </c>
      <c r="L91" s="6"/>
      <c r="M91" s="29">
        <f t="shared" si="2"/>
        <v>0</v>
      </c>
      <c r="N91" s="310" t="s">
        <v>445</v>
      </c>
      <c r="O91" s="43"/>
      <c r="P91" s="29">
        <f t="shared" ref="P91" si="65">IF(O91="",0,1)</f>
        <v>0</v>
      </c>
      <c r="Q91" t="s">
        <v>201</v>
      </c>
      <c r="R91" t="s">
        <v>202</v>
      </c>
      <c r="S91" s="58">
        <v>183</v>
      </c>
      <c r="T91" s="58">
        <v>179.3</v>
      </c>
      <c r="U91" s="58">
        <f t="shared" si="4"/>
        <v>3.6999999999999886</v>
      </c>
      <c r="V91" s="45">
        <v>8.7812000000000001</v>
      </c>
      <c r="W91" s="31">
        <v>0</v>
      </c>
      <c r="X91" s="240">
        <f t="shared" si="36"/>
        <v>-17.152553181797472</v>
      </c>
      <c r="Z91" s="75"/>
      <c r="AA91" s="75"/>
      <c r="AB91" s="75"/>
      <c r="AC91" s="78"/>
      <c r="AD91" s="64"/>
      <c r="AE91" s="44"/>
      <c r="AF91" s="58"/>
      <c r="AG91" s="5"/>
      <c r="AH91" s="6"/>
      <c r="AI91" s="44"/>
      <c r="AJ91" s="75"/>
      <c r="AK91" s="75"/>
      <c r="AL91" s="80"/>
      <c r="AMO91" s="3"/>
      <c r="AMP91" s="3"/>
      <c r="AMQ91" s="3"/>
    </row>
    <row r="92" spans="1:38 1029:1031" x14ac:dyDescent="0.15">
      <c r="A92" s="27"/>
      <c r="B92" s="53"/>
      <c r="C92" s="29"/>
      <c r="D92" s="29"/>
      <c r="E92" s="29"/>
      <c r="F92" s="29"/>
      <c r="G92" s="29"/>
      <c r="H92" s="60"/>
      <c r="I92" s="31"/>
      <c r="J92" s="53"/>
      <c r="K92" s="29">
        <f t="shared" si="1"/>
        <v>0</v>
      </c>
      <c r="L92" s="6"/>
      <c r="M92" s="29">
        <f t="shared" si="2"/>
        <v>0</v>
      </c>
      <c r="N92" s="310"/>
      <c r="O92" s="43" t="s">
        <v>415</v>
      </c>
      <c r="P92" s="29">
        <f t="shared" ref="P92" si="66">IF(O92="",0,1)</f>
        <v>1</v>
      </c>
      <c r="Q92" t="s">
        <v>203</v>
      </c>
      <c r="R92" t="s">
        <v>204</v>
      </c>
      <c r="S92" s="58">
        <v>186.3</v>
      </c>
      <c r="T92" s="58">
        <v>183</v>
      </c>
      <c r="U92" s="58">
        <f t="shared" si="4"/>
        <v>3.3000000000000114</v>
      </c>
      <c r="V92" s="45">
        <v>10.2874</v>
      </c>
      <c r="W92" s="31">
        <v>4.0723000000000003</v>
      </c>
      <c r="X92" s="240">
        <f t="shared" si="36"/>
        <v>65.522678637511859</v>
      </c>
      <c r="Z92" s="75"/>
      <c r="AA92" s="75"/>
      <c r="AB92" s="75"/>
      <c r="AC92" s="78"/>
      <c r="AD92" s="64"/>
      <c r="AE92" s="44"/>
      <c r="AF92" s="58"/>
      <c r="AG92" s="5"/>
      <c r="AH92" s="6"/>
      <c r="AI92" s="44"/>
      <c r="AJ92" s="75"/>
      <c r="AK92" s="75"/>
      <c r="AL92" s="80"/>
      <c r="AMO92" s="3"/>
      <c r="AMP92" s="3"/>
      <c r="AMQ92" s="3"/>
    </row>
    <row r="93" spans="1:38 1029:1031" x14ac:dyDescent="0.15">
      <c r="A93" s="27"/>
      <c r="B93" s="53"/>
      <c r="C93" s="29"/>
      <c r="D93" s="29"/>
      <c r="E93" s="29"/>
      <c r="F93" s="29"/>
      <c r="G93" s="29"/>
      <c r="H93" s="60"/>
      <c r="I93" s="31"/>
      <c r="J93" s="53"/>
      <c r="K93" s="29">
        <f t="shared" si="1"/>
        <v>0</v>
      </c>
      <c r="L93" s="6"/>
      <c r="M93" s="29">
        <f t="shared" si="2"/>
        <v>0</v>
      </c>
      <c r="N93" s="114"/>
      <c r="O93" s="43"/>
      <c r="P93" s="29">
        <f t="shared" ref="P93" si="67">IF(O93="",0,1)</f>
        <v>0</v>
      </c>
      <c r="Q93" t="s">
        <v>205</v>
      </c>
      <c r="R93" t="s">
        <v>206</v>
      </c>
      <c r="S93" s="58">
        <v>189.6</v>
      </c>
      <c r="T93" s="58">
        <v>186.3</v>
      </c>
      <c r="U93" s="58">
        <f t="shared" si="4"/>
        <v>3.2999999999999829</v>
      </c>
      <c r="V93" s="45">
        <v>6.2150999999999996</v>
      </c>
      <c r="W93" s="31">
        <v>2.9948999999999999</v>
      </c>
      <c r="X93" s="240">
        <f t="shared" si="36"/>
        <v>93.003540152785519</v>
      </c>
      <c r="Z93" s="75"/>
      <c r="AA93" s="75"/>
      <c r="AB93" s="75"/>
      <c r="AC93" s="78"/>
      <c r="AD93" s="64"/>
      <c r="AE93" s="44"/>
      <c r="AF93" s="58"/>
      <c r="AG93" s="5"/>
      <c r="AH93" s="6"/>
      <c r="AI93" s="44"/>
      <c r="AJ93" s="75"/>
      <c r="AK93" s="75"/>
      <c r="AL93" s="80"/>
      <c r="AMO93" s="3"/>
      <c r="AMP93" s="3"/>
      <c r="AMQ93" s="3"/>
    </row>
    <row r="94" spans="1:38 1029:1031" ht="12.5" customHeight="1" x14ac:dyDescent="0.15">
      <c r="A94" s="27"/>
      <c r="B94" s="248" t="s">
        <v>31</v>
      </c>
      <c r="C94" s="250">
        <v>4.2</v>
      </c>
      <c r="D94" s="29"/>
      <c r="E94" s="29"/>
      <c r="F94" s="29"/>
      <c r="G94" s="29"/>
      <c r="H94" s="60"/>
      <c r="I94" s="51" t="s">
        <v>43</v>
      </c>
      <c r="J94" s="54"/>
      <c r="K94" s="29">
        <f t="shared" si="1"/>
        <v>0</v>
      </c>
      <c r="L94" s="148" t="s">
        <v>517</v>
      </c>
      <c r="M94" s="29">
        <f t="shared" si="2"/>
        <v>1</v>
      </c>
      <c r="N94" s="114"/>
      <c r="O94" s="43"/>
      <c r="P94" s="29">
        <f t="shared" ref="P94" si="68">IF(O94="",0,1)</f>
        <v>0</v>
      </c>
      <c r="Q94" t="s">
        <v>207</v>
      </c>
      <c r="R94" t="s">
        <v>208</v>
      </c>
      <c r="S94" s="58">
        <v>193.05</v>
      </c>
      <c r="T94" s="58">
        <v>189.6</v>
      </c>
      <c r="U94" s="58">
        <f t="shared" si="4"/>
        <v>3.4500000000000171</v>
      </c>
      <c r="V94" s="45">
        <v>3.2202000000000002</v>
      </c>
      <c r="W94" s="31">
        <v>0.36020000000000002</v>
      </c>
      <c r="X94" s="240">
        <f t="shared" ref="X94:X125" si="69">IF(V94&gt;V95,(V94/V95*100)-100,(-1)*(V95/V94*100)+100)</f>
        <v>12.594405594405615</v>
      </c>
      <c r="Z94" s="75"/>
      <c r="AA94" s="75"/>
      <c r="AB94" s="75"/>
      <c r="AC94" s="78"/>
      <c r="AD94" s="64"/>
      <c r="AE94" s="44"/>
      <c r="AF94" s="58"/>
      <c r="AG94" s="5"/>
      <c r="AH94" s="6"/>
      <c r="AI94" s="44"/>
      <c r="AJ94" s="75"/>
      <c r="AK94" s="75"/>
      <c r="AL94" s="80"/>
      <c r="AMO94" s="3"/>
      <c r="AMP94" s="3"/>
      <c r="AMQ94" s="3"/>
    </row>
    <row r="95" spans="1:38 1029:1031" x14ac:dyDescent="0.15">
      <c r="A95" s="27"/>
      <c r="B95" s="249"/>
      <c r="C95" s="251"/>
      <c r="D95" s="29"/>
      <c r="E95" s="29"/>
      <c r="F95" s="29"/>
      <c r="G95" s="29"/>
      <c r="H95" s="60"/>
      <c r="I95" s="51" t="s">
        <v>43</v>
      </c>
      <c r="J95" s="53"/>
      <c r="K95" s="29">
        <f t="shared" ref="K95:K159" si="70">IF(J95="",0,1)</f>
        <v>0</v>
      </c>
      <c r="L95" s="6"/>
      <c r="M95" s="29">
        <f t="shared" ref="M95:M158" si="71">IF(L95="",0,1)</f>
        <v>0</v>
      </c>
      <c r="N95" s="114"/>
      <c r="O95" s="43"/>
      <c r="P95" s="29">
        <f t="shared" ref="P95" si="72">IF(O95="",0,1)</f>
        <v>0</v>
      </c>
      <c r="Q95" t="s">
        <v>209</v>
      </c>
      <c r="R95" t="s">
        <v>210</v>
      </c>
      <c r="S95" s="58">
        <v>196.5</v>
      </c>
      <c r="T95" s="58">
        <v>193.05</v>
      </c>
      <c r="U95" s="58">
        <f t="shared" ref="U95:U158" si="73">S95-T95</f>
        <v>3.4499999999999886</v>
      </c>
      <c r="V95" s="45">
        <v>2.86</v>
      </c>
      <c r="W95" s="31">
        <v>1.4204000000000001</v>
      </c>
      <c r="X95" s="240">
        <f t="shared" si="69"/>
        <v>98.666296193387041</v>
      </c>
      <c r="Z95" s="75"/>
      <c r="AA95" s="75"/>
      <c r="AB95" s="75"/>
      <c r="AC95" s="78"/>
      <c r="AD95" s="64"/>
      <c r="AE95" s="44"/>
      <c r="AF95" s="58"/>
      <c r="AG95" s="5"/>
      <c r="AH95" s="6"/>
      <c r="AI95" s="44"/>
      <c r="AJ95" s="75"/>
      <c r="AK95" s="75"/>
      <c r="AL95" s="80"/>
      <c r="AMO95" s="3"/>
      <c r="AMP95" s="3"/>
      <c r="AMQ95" s="3"/>
    </row>
    <row r="96" spans="1:38 1029:1031" x14ac:dyDescent="0.15">
      <c r="A96" s="27"/>
      <c r="B96" s="53"/>
      <c r="C96" s="29"/>
      <c r="D96" s="29"/>
      <c r="E96" s="29"/>
      <c r="F96" s="29"/>
      <c r="G96" s="29"/>
      <c r="H96" s="60"/>
      <c r="I96" s="31"/>
      <c r="J96" s="53"/>
      <c r="K96" s="29">
        <f t="shared" si="70"/>
        <v>0</v>
      </c>
      <c r="L96" s="6"/>
      <c r="M96" s="29">
        <f t="shared" si="71"/>
        <v>0</v>
      </c>
      <c r="N96" s="114"/>
      <c r="O96" s="43"/>
      <c r="P96" s="29">
        <f t="shared" ref="P96" si="74">IF(O96="",0,1)</f>
        <v>0</v>
      </c>
      <c r="Q96" t="s">
        <v>211</v>
      </c>
      <c r="R96" t="s">
        <v>212</v>
      </c>
      <c r="S96" s="58">
        <v>198.05</v>
      </c>
      <c r="T96" s="58">
        <v>196.5</v>
      </c>
      <c r="U96" s="58">
        <f t="shared" si="73"/>
        <v>1.5500000000000114</v>
      </c>
      <c r="V96" s="45">
        <v>1.4396</v>
      </c>
      <c r="W96" s="31">
        <v>9.4899999999999998E-2</v>
      </c>
      <c r="X96" s="240">
        <f t="shared" si="69"/>
        <v>7.0573362088198053</v>
      </c>
      <c r="Z96" s="75"/>
      <c r="AA96" s="75"/>
      <c r="AB96" s="75"/>
      <c r="AC96" s="78"/>
      <c r="AD96" s="64"/>
      <c r="AE96" s="44"/>
      <c r="AF96" s="58"/>
      <c r="AG96" s="5"/>
      <c r="AH96" s="6"/>
      <c r="AI96" s="44"/>
      <c r="AJ96" s="75"/>
      <c r="AK96" s="75"/>
      <c r="AL96" s="80"/>
      <c r="AMO96" s="3"/>
      <c r="AMP96" s="3"/>
      <c r="AMQ96" s="3"/>
    </row>
    <row r="97" spans="1:38 1029:1031" x14ac:dyDescent="0.15">
      <c r="A97" s="27"/>
      <c r="B97" s="141"/>
      <c r="C97" s="137"/>
      <c r="D97" s="29"/>
      <c r="E97" s="29"/>
      <c r="F97" s="29"/>
      <c r="G97" s="29"/>
      <c r="H97" s="113"/>
      <c r="I97" s="31"/>
      <c r="J97" s="53"/>
      <c r="K97" s="29">
        <f t="shared" si="70"/>
        <v>0</v>
      </c>
      <c r="L97" s="6"/>
      <c r="M97" s="29">
        <f t="shared" si="71"/>
        <v>0</v>
      </c>
      <c r="N97" s="114"/>
      <c r="O97" s="43"/>
      <c r="P97" s="29">
        <f t="shared" ref="P97" si="75">IF(O97="",0,1)</f>
        <v>0</v>
      </c>
      <c r="Q97" t="s">
        <v>213</v>
      </c>
      <c r="R97" t="s">
        <v>214</v>
      </c>
      <c r="S97" s="58">
        <v>199.6</v>
      </c>
      <c r="T97" s="58">
        <v>198.05</v>
      </c>
      <c r="U97" s="58">
        <f t="shared" si="73"/>
        <v>1.5499999999999829</v>
      </c>
      <c r="V97" s="45">
        <v>1.3447</v>
      </c>
      <c r="W97" s="31">
        <v>0</v>
      </c>
      <c r="X97" s="240">
        <f t="shared" si="69"/>
        <v>-2045.4525172901017</v>
      </c>
      <c r="Z97" s="75"/>
      <c r="AA97" s="75"/>
      <c r="AB97" s="75"/>
      <c r="AC97" s="78"/>
      <c r="AD97" s="64"/>
      <c r="AE97" s="44"/>
      <c r="AF97" s="58"/>
      <c r="AG97" s="5"/>
      <c r="AH97" s="6"/>
      <c r="AI97" s="44"/>
      <c r="AJ97" s="75"/>
      <c r="AK97" s="75"/>
      <c r="AL97" s="80"/>
      <c r="AMO97" s="3"/>
      <c r="AMP97" s="3"/>
      <c r="AMQ97" s="3"/>
    </row>
    <row r="98" spans="1:38 1029:1031" ht="14" x14ac:dyDescent="0.15">
      <c r="A98" s="27"/>
      <c r="B98" s="141"/>
      <c r="C98" s="137"/>
      <c r="D98" s="29"/>
      <c r="E98" s="29"/>
      <c r="F98" s="29"/>
      <c r="G98" s="29"/>
      <c r="H98" s="113"/>
      <c r="I98" s="31"/>
      <c r="J98" s="113"/>
      <c r="K98" s="29">
        <f t="shared" si="70"/>
        <v>0</v>
      </c>
      <c r="L98" s="6"/>
      <c r="M98" s="29">
        <f t="shared" si="71"/>
        <v>0</v>
      </c>
      <c r="N98" s="310" t="s">
        <v>439</v>
      </c>
      <c r="O98" s="110" t="s">
        <v>440</v>
      </c>
      <c r="P98" s="29">
        <f t="shared" ref="P98" si="76">IF(O98="",0,1)</f>
        <v>1</v>
      </c>
      <c r="Q98" t="s">
        <v>215</v>
      </c>
      <c r="R98" t="s">
        <v>216</v>
      </c>
      <c r="S98" s="58">
        <v>203.6</v>
      </c>
      <c r="T98" s="58">
        <v>199.6</v>
      </c>
      <c r="U98" s="58">
        <f t="shared" si="73"/>
        <v>4</v>
      </c>
      <c r="V98" s="45">
        <v>28.849900000000002</v>
      </c>
      <c r="W98" s="31">
        <v>12.222</v>
      </c>
      <c r="X98" s="240">
        <f t="shared" si="69"/>
        <v>73.502967903343176</v>
      </c>
      <c r="Z98" s="75"/>
      <c r="AA98" s="75"/>
      <c r="AB98" s="75"/>
      <c r="AC98" s="78"/>
      <c r="AD98" s="64"/>
      <c r="AE98" s="44"/>
      <c r="AF98" s="58"/>
      <c r="AG98" s="5"/>
      <c r="AH98" s="6"/>
      <c r="AI98" s="44"/>
      <c r="AJ98" s="75"/>
      <c r="AK98" s="75"/>
      <c r="AL98" s="80"/>
      <c r="AMO98" s="3"/>
      <c r="AMP98" s="3"/>
      <c r="AMQ98" s="3"/>
    </row>
    <row r="99" spans="1:38 1029:1031" x14ac:dyDescent="0.15">
      <c r="A99" s="27"/>
      <c r="B99" s="238" t="s">
        <v>64</v>
      </c>
      <c r="C99" s="239">
        <v>8.6</v>
      </c>
      <c r="D99" s="29"/>
      <c r="E99" s="29"/>
      <c r="F99" s="29"/>
      <c r="G99" s="29"/>
      <c r="H99" s="61" t="s">
        <v>44</v>
      </c>
      <c r="I99" s="31"/>
      <c r="J99" s="143" t="s">
        <v>64</v>
      </c>
      <c r="K99" s="29">
        <f t="shared" si="70"/>
        <v>1</v>
      </c>
      <c r="L99" s="6"/>
      <c r="M99" s="29">
        <f t="shared" si="71"/>
        <v>0</v>
      </c>
      <c r="N99" s="310"/>
      <c r="O99" s="110"/>
      <c r="P99" s="29">
        <v>1</v>
      </c>
      <c r="Q99" t="s">
        <v>217</v>
      </c>
      <c r="R99" t="s">
        <v>218</v>
      </c>
      <c r="S99" s="58">
        <v>207.9</v>
      </c>
      <c r="T99" s="58">
        <v>203.6</v>
      </c>
      <c r="U99" s="58">
        <f t="shared" si="73"/>
        <v>4.3000000000000114</v>
      </c>
      <c r="V99" s="45">
        <v>16.6279</v>
      </c>
      <c r="W99" s="31">
        <v>6.6670999999999996</v>
      </c>
      <c r="X99" s="240">
        <f t="shared" si="69"/>
        <v>66.933378845072667</v>
      </c>
      <c r="Z99" s="75"/>
      <c r="AA99" s="75"/>
      <c r="AB99" s="75"/>
      <c r="AC99" s="78"/>
      <c r="AD99" s="64"/>
      <c r="AE99" s="44"/>
      <c r="AF99" s="58"/>
      <c r="AG99" s="5"/>
      <c r="AH99" s="6"/>
      <c r="AI99" s="65"/>
      <c r="AJ99" s="75"/>
      <c r="AK99" s="75"/>
      <c r="AL99" s="80"/>
      <c r="AMO99" s="3"/>
      <c r="AMP99" s="3"/>
      <c r="AMQ99" s="3"/>
    </row>
    <row r="100" spans="1:38 1029:1031" x14ac:dyDescent="0.15">
      <c r="A100" s="27"/>
      <c r="B100" s="53"/>
      <c r="C100" s="29"/>
      <c r="D100" s="29"/>
      <c r="E100" s="29"/>
      <c r="F100" s="29"/>
      <c r="G100" s="29"/>
      <c r="H100" s="60"/>
      <c r="I100" s="31"/>
      <c r="J100" s="53"/>
      <c r="K100" s="29">
        <f t="shared" si="70"/>
        <v>0</v>
      </c>
      <c r="L100" s="6"/>
      <c r="M100" s="29">
        <f t="shared" si="71"/>
        <v>0</v>
      </c>
      <c r="N100" s="114"/>
      <c r="O100" s="43"/>
      <c r="P100" s="29">
        <f t="shared" ref="P100" si="77">IF(O100="",0,1)</f>
        <v>0</v>
      </c>
      <c r="Q100" t="s">
        <v>219</v>
      </c>
      <c r="R100" t="s">
        <v>220</v>
      </c>
      <c r="S100" s="58">
        <v>212.2</v>
      </c>
      <c r="T100" s="58">
        <v>207.9</v>
      </c>
      <c r="U100" s="58">
        <f t="shared" si="73"/>
        <v>4.2999999999999829</v>
      </c>
      <c r="V100" s="45">
        <v>9.9608000000000008</v>
      </c>
      <c r="W100" s="31">
        <v>0</v>
      </c>
      <c r="X100" s="240">
        <f t="shared" si="69"/>
        <v>-11.548269215324055</v>
      </c>
      <c r="Z100" s="75"/>
      <c r="AA100" s="75"/>
      <c r="AB100" s="75"/>
      <c r="AC100" s="78"/>
      <c r="AD100" s="64"/>
      <c r="AE100" s="44"/>
      <c r="AF100" s="58"/>
      <c r="AG100" s="5"/>
      <c r="AH100" s="6"/>
      <c r="AI100" s="44"/>
      <c r="AJ100" s="75"/>
      <c r="AK100" s="75"/>
      <c r="AL100" s="80"/>
      <c r="AMO100" s="3"/>
      <c r="AMP100" s="3"/>
      <c r="AMQ100" s="3"/>
    </row>
    <row r="101" spans="1:38 1029:1031" x14ac:dyDescent="0.15">
      <c r="A101" s="27"/>
      <c r="B101" s="49" t="s">
        <v>73</v>
      </c>
      <c r="C101" s="50">
        <v>3</v>
      </c>
      <c r="D101" s="29"/>
      <c r="E101" s="29"/>
      <c r="F101" s="29"/>
      <c r="G101" s="29"/>
      <c r="H101" s="60"/>
      <c r="I101" s="51" t="s">
        <v>43</v>
      </c>
      <c r="J101" s="113"/>
      <c r="K101" s="29">
        <f t="shared" si="70"/>
        <v>0</v>
      </c>
      <c r="L101" s="51" t="s">
        <v>73</v>
      </c>
      <c r="M101" s="29">
        <f t="shared" si="71"/>
        <v>1</v>
      </c>
      <c r="N101" s="114"/>
      <c r="O101" s="43"/>
      <c r="P101" s="29">
        <f t="shared" ref="P101" si="78">IF(O101="",0,1)</f>
        <v>0</v>
      </c>
      <c r="Q101" t="s">
        <v>221</v>
      </c>
      <c r="R101" t="s">
        <v>222</v>
      </c>
      <c r="S101" s="58">
        <v>216.5</v>
      </c>
      <c r="T101" s="58">
        <v>212.2</v>
      </c>
      <c r="U101" s="58">
        <f t="shared" si="73"/>
        <v>4.3000000000000114</v>
      </c>
      <c r="V101" s="45">
        <v>11.1111</v>
      </c>
      <c r="W101" s="31">
        <v>0</v>
      </c>
      <c r="X101" s="240">
        <f t="shared" si="69"/>
        <v>-5.2506052506052328</v>
      </c>
      <c r="Z101" s="75"/>
      <c r="AA101" s="75"/>
      <c r="AB101" s="75"/>
      <c r="AC101" s="78"/>
      <c r="AD101" s="64"/>
      <c r="AE101" s="44"/>
      <c r="AF101" s="58"/>
      <c r="AG101" s="5"/>
      <c r="AH101" s="6"/>
      <c r="AI101" s="44"/>
      <c r="AJ101" s="75"/>
      <c r="AK101" s="75"/>
      <c r="AL101" s="80"/>
      <c r="AMO101" s="3"/>
      <c r="AMP101" s="3"/>
      <c r="AMQ101" s="3"/>
    </row>
    <row r="102" spans="1:38 1029:1031" x14ac:dyDescent="0.15">
      <c r="A102" s="27"/>
      <c r="B102" s="53"/>
      <c r="C102" s="29"/>
      <c r="D102" s="29"/>
      <c r="E102" s="29"/>
      <c r="F102" s="29"/>
      <c r="G102" s="29"/>
      <c r="H102" s="60"/>
      <c r="I102" s="31"/>
      <c r="J102" s="53"/>
      <c r="K102" s="29">
        <f t="shared" si="70"/>
        <v>0</v>
      </c>
      <c r="L102" s="6"/>
      <c r="M102" s="29">
        <f t="shared" si="71"/>
        <v>0</v>
      </c>
      <c r="N102" s="114"/>
      <c r="O102" s="43"/>
      <c r="P102" s="29">
        <f t="shared" ref="P102" si="79">IF(O102="",0,1)</f>
        <v>0</v>
      </c>
      <c r="Q102" t="s">
        <v>223</v>
      </c>
      <c r="R102" t="s">
        <v>224</v>
      </c>
      <c r="S102" s="58">
        <v>222.25</v>
      </c>
      <c r="T102" s="58">
        <v>216.5</v>
      </c>
      <c r="U102" s="58">
        <f t="shared" si="73"/>
        <v>5.75</v>
      </c>
      <c r="V102" s="45">
        <v>11.6945</v>
      </c>
      <c r="W102" s="31">
        <v>0</v>
      </c>
      <c r="X102" s="240">
        <f t="shared" si="69"/>
        <v>-3.8778913164307909</v>
      </c>
      <c r="Z102" s="75"/>
      <c r="AA102" s="75"/>
      <c r="AB102" s="75"/>
      <c r="AC102" s="78"/>
      <c r="AD102" s="64"/>
      <c r="AE102" s="44"/>
      <c r="AF102" s="58"/>
      <c r="AG102" s="5"/>
      <c r="AH102" s="6"/>
      <c r="AI102" s="44"/>
      <c r="AJ102" s="75"/>
      <c r="AK102" s="75"/>
      <c r="AL102" s="80"/>
      <c r="AMO102" s="3"/>
      <c r="AMP102" s="3"/>
      <c r="AMQ102" s="3"/>
    </row>
    <row r="103" spans="1:38 1029:1031" x14ac:dyDescent="0.15">
      <c r="A103" s="27"/>
      <c r="B103" s="287" t="s">
        <v>65</v>
      </c>
      <c r="C103" s="262">
        <v>12.7</v>
      </c>
      <c r="D103" s="29"/>
      <c r="E103" s="29"/>
      <c r="F103" s="29"/>
      <c r="G103" s="29"/>
      <c r="H103" s="61" t="s">
        <v>44</v>
      </c>
      <c r="I103" s="31"/>
      <c r="J103" s="61" t="s">
        <v>65</v>
      </c>
      <c r="K103" s="29">
        <f t="shared" si="70"/>
        <v>1</v>
      </c>
      <c r="L103" s="6"/>
      <c r="M103" s="29">
        <f t="shared" si="71"/>
        <v>0</v>
      </c>
      <c r="N103" s="114"/>
      <c r="O103" s="43" t="s">
        <v>55</v>
      </c>
      <c r="P103" s="29">
        <f t="shared" ref="P103" si="80">IF(O103="",0,1)</f>
        <v>1</v>
      </c>
      <c r="Q103" t="s">
        <v>225</v>
      </c>
      <c r="R103" t="s">
        <v>226</v>
      </c>
      <c r="S103" s="58">
        <v>228</v>
      </c>
      <c r="T103" s="58">
        <v>222.25</v>
      </c>
      <c r="U103" s="58">
        <f t="shared" si="73"/>
        <v>5.75</v>
      </c>
      <c r="V103" s="45">
        <v>12.148</v>
      </c>
      <c r="W103" s="31">
        <v>6.1428000000000003</v>
      </c>
      <c r="X103" s="240">
        <f t="shared" si="69"/>
        <v>102.29134749883434</v>
      </c>
      <c r="Z103" s="75"/>
      <c r="AA103" s="75"/>
      <c r="AB103" s="75"/>
      <c r="AC103" s="78"/>
      <c r="AD103" s="64"/>
      <c r="AE103" s="44"/>
      <c r="AF103" s="58"/>
      <c r="AG103" s="5"/>
      <c r="AH103" s="6"/>
      <c r="AI103" s="44"/>
      <c r="AJ103" s="75"/>
      <c r="AK103" s="75"/>
      <c r="AL103" s="80"/>
      <c r="AMO103" s="3"/>
      <c r="AMP103" s="3"/>
      <c r="AMQ103" s="3"/>
    </row>
    <row r="104" spans="1:38 1029:1031" x14ac:dyDescent="0.15">
      <c r="A104" s="27"/>
      <c r="B104" s="288"/>
      <c r="C104" s="264"/>
      <c r="D104" s="29"/>
      <c r="E104" s="29"/>
      <c r="F104" s="29"/>
      <c r="G104" s="29"/>
      <c r="H104" s="61" t="s">
        <v>44</v>
      </c>
      <c r="I104" s="31"/>
      <c r="J104" s="53"/>
      <c r="K104" s="29">
        <f t="shared" si="70"/>
        <v>0</v>
      </c>
      <c r="L104" s="6"/>
      <c r="M104" s="29">
        <f t="shared" si="71"/>
        <v>0</v>
      </c>
      <c r="N104" s="114"/>
      <c r="O104" s="43"/>
      <c r="P104" s="29">
        <f t="shared" ref="P104" si="81">IF(O104="",0,1)</f>
        <v>0</v>
      </c>
      <c r="Q104" t="s">
        <v>227</v>
      </c>
      <c r="R104" t="s">
        <v>228</v>
      </c>
      <c r="S104" s="58">
        <v>232.5</v>
      </c>
      <c r="T104" s="58">
        <v>228</v>
      </c>
      <c r="U104" s="58">
        <f t="shared" si="73"/>
        <v>4.5</v>
      </c>
      <c r="V104" s="45">
        <v>6.0052000000000003</v>
      </c>
      <c r="W104" s="31">
        <v>0</v>
      </c>
      <c r="X104" s="240">
        <f t="shared" si="69"/>
        <v>-3.969892759608328</v>
      </c>
      <c r="Z104" s="75"/>
      <c r="AA104" s="75"/>
      <c r="AB104" s="75"/>
      <c r="AC104" s="78"/>
      <c r="AD104" s="64"/>
      <c r="AE104" s="44"/>
      <c r="AF104" s="58"/>
      <c r="AG104" s="5"/>
      <c r="AH104" s="6"/>
      <c r="AI104" s="44"/>
      <c r="AJ104" s="75"/>
      <c r="AK104" s="75"/>
      <c r="AL104" s="80"/>
      <c r="AMO104" s="3"/>
      <c r="AMP104" s="3"/>
      <c r="AMQ104" s="3"/>
    </row>
    <row r="105" spans="1:38 1029:1031" x14ac:dyDescent="0.15">
      <c r="A105" s="27"/>
      <c r="B105" s="53"/>
      <c r="C105" s="29"/>
      <c r="D105" s="29"/>
      <c r="E105" s="29"/>
      <c r="F105" s="29"/>
      <c r="G105" s="29"/>
      <c r="H105" s="60"/>
      <c r="I105" s="31"/>
      <c r="J105" s="53"/>
      <c r="K105" s="29">
        <f t="shared" si="70"/>
        <v>0</v>
      </c>
      <c r="L105" s="6"/>
      <c r="M105" s="29">
        <f t="shared" si="71"/>
        <v>0</v>
      </c>
      <c r="N105" s="114"/>
      <c r="O105" s="43"/>
      <c r="P105" s="29">
        <f t="shared" ref="P105" si="82">IF(O105="",0,1)</f>
        <v>0</v>
      </c>
      <c r="Q105" t="s">
        <v>229</v>
      </c>
      <c r="R105" t="s">
        <v>230</v>
      </c>
      <c r="S105" s="58">
        <v>237</v>
      </c>
      <c r="T105" s="58">
        <v>232.5</v>
      </c>
      <c r="U105" s="58">
        <f t="shared" si="73"/>
        <v>4.5</v>
      </c>
      <c r="V105" s="45">
        <v>6.2435999999999998</v>
      </c>
      <c r="W105" s="31">
        <v>1.3319000000000001</v>
      </c>
      <c r="X105" s="240">
        <f t="shared" si="69"/>
        <v>27.11688417452207</v>
      </c>
      <c r="Z105" s="75"/>
      <c r="AA105" s="75"/>
      <c r="AB105" s="75"/>
      <c r="AC105" s="78"/>
      <c r="AD105" s="64"/>
      <c r="AE105" s="44"/>
      <c r="AF105" s="58"/>
      <c r="AG105" s="5"/>
      <c r="AH105" s="6"/>
      <c r="AI105" s="44"/>
      <c r="AJ105" s="75"/>
      <c r="AK105" s="75"/>
      <c r="AL105" s="80"/>
      <c r="AMO105" s="3"/>
      <c r="AMP105" s="3"/>
      <c r="AMQ105" s="3"/>
    </row>
    <row r="106" spans="1:38 1029:1031" x14ac:dyDescent="0.15">
      <c r="A106" s="27"/>
      <c r="B106" s="53"/>
      <c r="C106" s="29"/>
      <c r="D106" s="29"/>
      <c r="E106" s="29"/>
      <c r="F106" s="29"/>
      <c r="G106" s="29"/>
      <c r="H106" s="60"/>
      <c r="I106" s="31"/>
      <c r="J106" s="53"/>
      <c r="K106" s="29">
        <f t="shared" si="70"/>
        <v>0</v>
      </c>
      <c r="L106" s="6"/>
      <c r="M106" s="29">
        <f t="shared" si="71"/>
        <v>0</v>
      </c>
      <c r="N106" s="114"/>
      <c r="O106" s="43"/>
      <c r="P106" s="29">
        <f t="shared" ref="P106" si="83">IF(O106="",0,1)</f>
        <v>0</v>
      </c>
      <c r="Q106" t="s">
        <v>231</v>
      </c>
      <c r="R106" t="s">
        <v>232</v>
      </c>
      <c r="S106" s="58">
        <v>239.66669999999999</v>
      </c>
      <c r="T106" s="58">
        <v>237</v>
      </c>
      <c r="U106" s="58">
        <f t="shared" si="73"/>
        <v>2.6666999999999916</v>
      </c>
      <c r="V106" s="45">
        <v>4.9116999999999997</v>
      </c>
      <c r="W106" s="31">
        <v>1.1855</v>
      </c>
      <c r="X106" s="240">
        <f t="shared" si="69"/>
        <v>31.815254146315283</v>
      </c>
      <c r="Z106" s="75"/>
      <c r="AA106" s="75"/>
      <c r="AB106" s="75"/>
      <c r="AC106" s="78"/>
      <c r="AD106" s="64"/>
      <c r="AE106" s="44"/>
      <c r="AF106" s="58"/>
      <c r="AG106" s="5"/>
      <c r="AH106" s="6"/>
      <c r="AI106" s="44"/>
      <c r="AJ106" s="75"/>
      <c r="AK106" s="75"/>
      <c r="AL106" s="80"/>
      <c r="AMO106" s="3"/>
      <c r="AMP106" s="3"/>
      <c r="AMQ106" s="3"/>
    </row>
    <row r="107" spans="1:38 1029:1031" x14ac:dyDescent="0.15">
      <c r="A107" s="27"/>
      <c r="B107" s="53"/>
      <c r="C107" s="29"/>
      <c r="D107" s="29"/>
      <c r="E107" s="29"/>
      <c r="F107" s="29"/>
      <c r="G107" s="29"/>
      <c r="H107" s="60"/>
      <c r="I107" s="31"/>
      <c r="J107" s="53"/>
      <c r="K107" s="29">
        <f t="shared" si="70"/>
        <v>0</v>
      </c>
      <c r="L107" s="6"/>
      <c r="M107" s="29">
        <f t="shared" si="71"/>
        <v>0</v>
      </c>
      <c r="N107" s="114"/>
      <c r="O107" s="43"/>
      <c r="P107" s="29">
        <f t="shared" ref="P107" si="84">IF(O107="",0,1)</f>
        <v>0</v>
      </c>
      <c r="Q107" t="s">
        <v>233</v>
      </c>
      <c r="R107" t="s">
        <v>234</v>
      </c>
      <c r="S107" s="58">
        <v>242.33330000000001</v>
      </c>
      <c r="T107" s="58">
        <v>239.66669999999999</v>
      </c>
      <c r="U107" s="58">
        <f t="shared" si="73"/>
        <v>2.6666000000000167</v>
      </c>
      <c r="V107" s="45">
        <v>3.7262</v>
      </c>
      <c r="W107" s="31">
        <v>0</v>
      </c>
      <c r="X107" s="240">
        <f t="shared" si="69"/>
        <v>-8.4321829209382173</v>
      </c>
      <c r="Z107" s="75"/>
      <c r="AA107" s="75"/>
      <c r="AB107" s="75"/>
      <c r="AC107" s="78"/>
      <c r="AD107" s="64"/>
      <c r="AE107" s="44"/>
      <c r="AF107" s="58"/>
      <c r="AG107" s="5"/>
      <c r="AH107" s="6"/>
      <c r="AI107" s="44"/>
      <c r="AJ107" s="75"/>
      <c r="AK107" s="75"/>
      <c r="AL107" s="80"/>
      <c r="AMO107" s="3"/>
      <c r="AMP107" s="3"/>
      <c r="AMQ107" s="3"/>
    </row>
    <row r="108" spans="1:38 1029:1031" x14ac:dyDescent="0.15">
      <c r="A108" s="27"/>
      <c r="B108" s="53"/>
      <c r="C108" s="29"/>
      <c r="D108" s="29"/>
      <c r="E108" s="29"/>
      <c r="F108" s="29"/>
      <c r="G108" s="29"/>
      <c r="H108" s="60"/>
      <c r="I108" s="31"/>
      <c r="J108" s="53"/>
      <c r="K108" s="29">
        <f t="shared" si="70"/>
        <v>0</v>
      </c>
      <c r="L108" s="6"/>
      <c r="M108" s="29">
        <f t="shared" si="71"/>
        <v>0</v>
      </c>
      <c r="N108" s="114"/>
      <c r="O108" s="43"/>
      <c r="P108" s="29">
        <f t="shared" ref="P108" si="85">IF(O108="",0,1)</f>
        <v>0</v>
      </c>
      <c r="Q108" t="s">
        <v>235</v>
      </c>
      <c r="R108" t="s">
        <v>236</v>
      </c>
      <c r="S108" s="58">
        <v>245</v>
      </c>
      <c r="T108" s="58">
        <v>242.33330000000001</v>
      </c>
      <c r="U108" s="58">
        <f t="shared" si="73"/>
        <v>2.6666999999999916</v>
      </c>
      <c r="V108" s="45">
        <v>4.0404</v>
      </c>
      <c r="W108" s="31">
        <v>0</v>
      </c>
      <c r="X108" s="240">
        <f t="shared" si="69"/>
        <v>-49.203049203049204</v>
      </c>
      <c r="Z108" s="75"/>
      <c r="AA108" s="75"/>
      <c r="AB108" s="75"/>
      <c r="AC108" s="78"/>
      <c r="AD108" s="64"/>
      <c r="AE108" s="44"/>
      <c r="AF108" s="58"/>
      <c r="AG108" s="5"/>
      <c r="AH108" s="6"/>
      <c r="AI108" s="44"/>
      <c r="AJ108" s="75"/>
      <c r="AK108" s="75"/>
      <c r="AL108" s="80"/>
      <c r="AMO108" s="3"/>
      <c r="AMP108" s="3"/>
      <c r="AMQ108" s="3"/>
    </row>
    <row r="109" spans="1:38 1029:1031" x14ac:dyDescent="0.15">
      <c r="A109" s="27"/>
      <c r="B109" s="53"/>
      <c r="C109" s="29"/>
      <c r="D109" s="29"/>
      <c r="E109" s="29"/>
      <c r="F109" s="29"/>
      <c r="G109" s="29"/>
      <c r="H109" s="60"/>
      <c r="I109" s="31"/>
      <c r="J109" s="53"/>
      <c r="K109" s="29">
        <f t="shared" si="70"/>
        <v>0</v>
      </c>
      <c r="L109" s="6"/>
      <c r="M109" s="29">
        <f t="shared" si="71"/>
        <v>0</v>
      </c>
      <c r="N109" s="114"/>
      <c r="O109" s="43"/>
      <c r="P109" s="29">
        <f t="shared" ref="P109" si="86">IF(O109="",0,1)</f>
        <v>0</v>
      </c>
      <c r="Q109" t="s">
        <v>237</v>
      </c>
      <c r="R109" t="s">
        <v>238</v>
      </c>
      <c r="S109" s="58">
        <v>247.35</v>
      </c>
      <c r="T109" s="58">
        <v>245</v>
      </c>
      <c r="U109" s="58">
        <f t="shared" si="73"/>
        <v>2.3499999999999943</v>
      </c>
      <c r="V109" s="45">
        <v>6.0284000000000004</v>
      </c>
      <c r="W109" s="31">
        <v>3.9142000000000001</v>
      </c>
      <c r="X109" s="240">
        <f t="shared" si="69"/>
        <v>185.1385866994608</v>
      </c>
      <c r="Z109" s="75"/>
      <c r="AA109" s="75"/>
      <c r="AB109" s="75"/>
      <c r="AC109" s="78"/>
      <c r="AD109" s="64"/>
      <c r="AE109" s="44"/>
      <c r="AF109" s="58"/>
      <c r="AG109" s="5"/>
      <c r="AH109" s="6"/>
      <c r="AI109" s="65"/>
      <c r="AJ109" s="75"/>
      <c r="AK109" s="75"/>
      <c r="AL109" s="80"/>
      <c r="AMO109" s="3"/>
      <c r="AMP109" s="3"/>
      <c r="AMQ109" s="3"/>
    </row>
    <row r="110" spans="1:38 1029:1031" x14ac:dyDescent="0.15">
      <c r="A110" s="27"/>
      <c r="B110" s="53"/>
      <c r="C110" s="29"/>
      <c r="D110" s="29"/>
      <c r="E110" s="29"/>
      <c r="F110" s="29"/>
      <c r="G110" s="29"/>
      <c r="H110" s="60"/>
      <c r="I110" s="31"/>
      <c r="J110" s="53"/>
      <c r="K110" s="29">
        <f t="shared" si="70"/>
        <v>0</v>
      </c>
      <c r="L110" s="6"/>
      <c r="M110" s="29">
        <f t="shared" si="71"/>
        <v>0</v>
      </c>
      <c r="N110" s="114"/>
      <c r="O110" s="43"/>
      <c r="P110" s="29">
        <f t="shared" ref="P110" si="87">IF(O110="",0,1)</f>
        <v>0</v>
      </c>
      <c r="Q110" t="s">
        <v>239</v>
      </c>
      <c r="R110" t="s">
        <v>240</v>
      </c>
      <c r="S110" s="58">
        <v>249.7</v>
      </c>
      <c r="T110" s="58">
        <v>247.35</v>
      </c>
      <c r="U110" s="58">
        <f t="shared" si="73"/>
        <v>2.3499999999999943</v>
      </c>
      <c r="V110" s="45">
        <v>2.1141999999999999</v>
      </c>
      <c r="W110" s="31">
        <v>0</v>
      </c>
      <c r="X110" s="240">
        <f t="shared" si="69"/>
        <v>-115.5141424652351</v>
      </c>
      <c r="Z110" s="75"/>
      <c r="AA110" s="75"/>
      <c r="AB110" s="75"/>
      <c r="AC110" s="78"/>
      <c r="AD110" s="64"/>
      <c r="AE110" s="44"/>
      <c r="AF110" s="58"/>
      <c r="AG110" s="5"/>
      <c r="AH110" s="6"/>
      <c r="AI110" s="65"/>
      <c r="AJ110" s="75"/>
      <c r="AK110" s="75"/>
      <c r="AL110" s="80"/>
      <c r="AMO110" s="3"/>
      <c r="AMP110" s="3"/>
      <c r="AMQ110" s="3"/>
    </row>
    <row r="111" spans="1:38 1029:1031" x14ac:dyDescent="0.15">
      <c r="A111" s="27"/>
      <c r="B111" s="256" t="s">
        <v>66</v>
      </c>
      <c r="C111" s="262">
        <v>16.7</v>
      </c>
      <c r="D111" s="29"/>
      <c r="E111" s="29"/>
      <c r="F111" s="29"/>
      <c r="G111" s="29"/>
      <c r="H111" s="60"/>
      <c r="I111" s="31"/>
      <c r="J111" s="53"/>
      <c r="K111" s="29">
        <f t="shared" si="70"/>
        <v>0</v>
      </c>
      <c r="L111" s="6"/>
      <c r="M111" s="29">
        <f t="shared" si="71"/>
        <v>0</v>
      </c>
      <c r="N111" s="114"/>
      <c r="O111" s="43"/>
      <c r="P111" s="29">
        <f t="shared" ref="P111" si="88">IF(O111="",0,1)</f>
        <v>0</v>
      </c>
      <c r="Q111" t="s">
        <v>241</v>
      </c>
      <c r="R111" t="s">
        <v>242</v>
      </c>
      <c r="S111" s="58">
        <v>250.35</v>
      </c>
      <c r="T111" s="58">
        <v>249.7</v>
      </c>
      <c r="U111" s="58">
        <f t="shared" si="73"/>
        <v>0.65000000000000568</v>
      </c>
      <c r="V111" s="45">
        <v>4.5564</v>
      </c>
      <c r="W111" s="31">
        <v>0</v>
      </c>
      <c r="X111" s="240">
        <f t="shared" si="69"/>
        <v>-96.317268018611173</v>
      </c>
      <c r="Z111" s="75"/>
      <c r="AA111" s="75"/>
      <c r="AB111" s="75"/>
      <c r="AC111" s="78"/>
      <c r="AD111" s="64"/>
      <c r="AE111" s="44"/>
      <c r="AF111" s="58"/>
      <c r="AG111" s="5"/>
      <c r="AH111" s="6"/>
      <c r="AI111" s="65"/>
      <c r="AJ111" s="75"/>
      <c r="AK111" s="75"/>
      <c r="AL111" s="80"/>
      <c r="AMO111" s="3"/>
      <c r="AMP111" s="3"/>
      <c r="AMQ111" s="3"/>
    </row>
    <row r="112" spans="1:38 1029:1031" x14ac:dyDescent="0.15">
      <c r="A112" s="27"/>
      <c r="B112" s="257"/>
      <c r="C112" s="263"/>
      <c r="D112" s="29"/>
      <c r="E112" s="29"/>
      <c r="F112" s="29"/>
      <c r="G112" s="29"/>
      <c r="H112" s="61" t="s">
        <v>44</v>
      </c>
      <c r="I112" s="31"/>
      <c r="J112" s="53"/>
      <c r="K112" s="29">
        <f t="shared" si="70"/>
        <v>0</v>
      </c>
      <c r="L112" s="6"/>
      <c r="M112" s="29">
        <f t="shared" si="71"/>
        <v>0</v>
      </c>
      <c r="N112" s="114"/>
      <c r="O112" s="43"/>
      <c r="P112" s="29">
        <f t="shared" ref="P112" si="89">IF(O112="",0,1)</f>
        <v>0</v>
      </c>
      <c r="Q112" t="s">
        <v>243</v>
      </c>
      <c r="R112" t="s">
        <v>244</v>
      </c>
      <c r="S112" s="58">
        <v>251</v>
      </c>
      <c r="T112" s="58">
        <v>250.35</v>
      </c>
      <c r="U112" s="58">
        <f t="shared" si="73"/>
        <v>0.65000000000000568</v>
      </c>
      <c r="V112" s="45">
        <v>8.9450000000000003</v>
      </c>
      <c r="W112" s="31">
        <v>0</v>
      </c>
      <c r="X112" s="240">
        <f t="shared" si="69"/>
        <v>-474.14980435997768</v>
      </c>
      <c r="Z112" s="75"/>
      <c r="AA112" s="75"/>
      <c r="AB112" s="75"/>
      <c r="AC112" s="78"/>
      <c r="AD112" s="64"/>
      <c r="AE112" s="44"/>
      <c r="AF112" s="58"/>
      <c r="AG112" s="5"/>
      <c r="AH112" s="6"/>
      <c r="AI112" s="44"/>
      <c r="AJ112" s="75"/>
      <c r="AK112" s="75"/>
      <c r="AL112" s="80"/>
      <c r="AMO112" s="3"/>
      <c r="AMP112" s="3"/>
      <c r="AMQ112" s="3"/>
    </row>
    <row r="113" spans="1:38 1029:1031" x14ac:dyDescent="0.15">
      <c r="A113" s="27"/>
      <c r="B113" s="257"/>
      <c r="C113" s="263"/>
      <c r="D113" s="29"/>
      <c r="E113" s="29"/>
      <c r="F113" s="29"/>
      <c r="G113" s="29"/>
      <c r="H113" s="61" t="s">
        <v>44</v>
      </c>
      <c r="I113" s="31"/>
      <c r="J113" s="61" t="s">
        <v>66</v>
      </c>
      <c r="K113" s="29">
        <f t="shared" si="70"/>
        <v>1</v>
      </c>
      <c r="L113" s="6"/>
      <c r="M113" s="29">
        <f t="shared" si="71"/>
        <v>0</v>
      </c>
      <c r="N113" s="114" t="s">
        <v>438</v>
      </c>
      <c r="O113" s="106" t="s">
        <v>441</v>
      </c>
      <c r="P113" s="29">
        <f t="shared" ref="P113" si="90">IF(O113="",0,1)</f>
        <v>1</v>
      </c>
      <c r="Q113" t="s">
        <v>245</v>
      </c>
      <c r="R113" t="s">
        <v>246</v>
      </c>
      <c r="S113" s="58">
        <v>253.8</v>
      </c>
      <c r="T113" s="58">
        <v>251</v>
      </c>
      <c r="U113" s="58">
        <f t="shared" si="73"/>
        <v>2.8000000000000114</v>
      </c>
      <c r="V113" s="45">
        <v>51.357700000000001</v>
      </c>
      <c r="W113" s="31">
        <v>22.972300000000001</v>
      </c>
      <c r="X113" s="240">
        <f t="shared" si="69"/>
        <v>80.92998513320228</v>
      </c>
      <c r="Z113" s="75"/>
      <c r="AA113" s="75"/>
      <c r="AB113" s="75"/>
      <c r="AC113" s="78"/>
      <c r="AD113" s="64"/>
      <c r="AE113" s="65"/>
      <c r="AF113" s="58"/>
      <c r="AG113" s="5"/>
      <c r="AH113" s="6"/>
      <c r="AI113" s="44"/>
      <c r="AJ113" s="75"/>
      <c r="AK113" s="75"/>
      <c r="AL113" s="80"/>
      <c r="AMO113" s="3"/>
      <c r="AMP113" s="3"/>
      <c r="AMQ113" s="3"/>
    </row>
    <row r="114" spans="1:38 1029:1031" x14ac:dyDescent="0.15">
      <c r="A114" s="27"/>
      <c r="B114" s="258"/>
      <c r="C114" s="264"/>
      <c r="D114" s="29"/>
      <c r="E114" s="29"/>
      <c r="F114" s="29"/>
      <c r="G114" s="29"/>
      <c r="H114" s="61" t="s">
        <v>44</v>
      </c>
      <c r="I114" s="31"/>
      <c r="J114" s="54"/>
      <c r="K114" s="29">
        <f t="shared" si="70"/>
        <v>0</v>
      </c>
      <c r="L114" s="6"/>
      <c r="M114" s="29">
        <f t="shared" si="71"/>
        <v>0</v>
      </c>
      <c r="N114" s="114"/>
      <c r="O114" s="43"/>
      <c r="P114" s="29">
        <f t="shared" ref="P114" si="91">IF(O114="",0,1)</f>
        <v>0</v>
      </c>
      <c r="Q114" t="s">
        <v>247</v>
      </c>
      <c r="R114" t="s">
        <v>248</v>
      </c>
      <c r="S114" s="58">
        <v>260.39999999999998</v>
      </c>
      <c r="T114" s="58">
        <v>253.8</v>
      </c>
      <c r="U114" s="58">
        <f t="shared" si="73"/>
        <v>6.5999999999999659</v>
      </c>
      <c r="V114" s="45">
        <v>28.385400000000001</v>
      </c>
      <c r="W114" s="31">
        <v>0</v>
      </c>
      <c r="X114" s="240">
        <f t="shared" si="69"/>
        <v>-24.450597842552853</v>
      </c>
      <c r="Z114" s="75"/>
      <c r="AA114" s="75"/>
      <c r="AB114" s="75"/>
      <c r="AC114" s="78"/>
      <c r="AD114" s="64"/>
      <c r="AE114" s="44"/>
      <c r="AF114" s="58"/>
      <c r="AG114" s="5"/>
      <c r="AH114" s="6"/>
      <c r="AI114" s="44"/>
      <c r="AJ114" s="75"/>
      <c r="AK114" s="75"/>
      <c r="AL114" s="80"/>
      <c r="AMO114" s="3"/>
      <c r="AMP114" s="3"/>
      <c r="AMQ114" s="3"/>
    </row>
    <row r="115" spans="1:38 1029:1031" x14ac:dyDescent="0.15">
      <c r="A115" s="27"/>
      <c r="B115" s="53"/>
      <c r="C115" s="29"/>
      <c r="D115" s="29"/>
      <c r="E115" s="29"/>
      <c r="F115" s="29"/>
      <c r="G115" s="29"/>
      <c r="H115" s="60"/>
      <c r="I115" s="31"/>
      <c r="J115" s="53"/>
      <c r="K115" s="29">
        <f t="shared" si="70"/>
        <v>0</v>
      </c>
      <c r="L115" s="6"/>
      <c r="M115" s="29">
        <f t="shared" si="71"/>
        <v>0</v>
      </c>
      <c r="N115" s="114" t="s">
        <v>437</v>
      </c>
      <c r="O115" s="106" t="s">
        <v>417</v>
      </c>
      <c r="P115" s="29">
        <f t="shared" ref="P115" si="92">IF(O115="",0,1)</f>
        <v>1</v>
      </c>
      <c r="Q115" t="s">
        <v>249</v>
      </c>
      <c r="R115" t="s">
        <v>250</v>
      </c>
      <c r="S115" s="58">
        <v>265.5</v>
      </c>
      <c r="T115" s="58">
        <v>260.39999999999998</v>
      </c>
      <c r="U115" s="58">
        <f t="shared" si="73"/>
        <v>5.1000000000000227</v>
      </c>
      <c r="V115" s="45">
        <v>35.325800000000001</v>
      </c>
      <c r="W115" s="31">
        <v>19.6069</v>
      </c>
      <c r="X115" s="240">
        <f t="shared" si="69"/>
        <v>124.73455521696812</v>
      </c>
      <c r="Z115" s="75"/>
      <c r="AA115" s="75"/>
      <c r="AB115" s="75"/>
      <c r="AC115" s="78"/>
      <c r="AD115" s="64"/>
      <c r="AE115" s="65"/>
      <c r="AF115" s="58"/>
      <c r="AG115" s="5"/>
      <c r="AH115" s="6"/>
      <c r="AI115" s="44"/>
      <c r="AJ115" s="75"/>
      <c r="AK115" s="75"/>
      <c r="AL115" s="80"/>
      <c r="AMO115" s="3"/>
      <c r="AMP115" s="3"/>
      <c r="AMQ115" s="3"/>
    </row>
    <row r="116" spans="1:38 1029:1031" x14ac:dyDescent="0.15">
      <c r="A116" s="27"/>
      <c r="B116" s="53"/>
      <c r="C116" s="29"/>
      <c r="D116" s="29"/>
      <c r="E116" s="29"/>
      <c r="F116" s="29"/>
      <c r="G116" s="29"/>
      <c r="H116" s="60"/>
      <c r="I116" s="31"/>
      <c r="J116" s="53"/>
      <c r="K116" s="29">
        <f t="shared" si="70"/>
        <v>0</v>
      </c>
      <c r="L116" s="6"/>
      <c r="M116" s="29">
        <f t="shared" si="71"/>
        <v>0</v>
      </c>
      <c r="N116" s="114"/>
      <c r="O116" s="43"/>
      <c r="P116" s="29">
        <f t="shared" ref="P116" si="93">IF(O116="",0,1)</f>
        <v>0</v>
      </c>
      <c r="Q116" t="s">
        <v>251</v>
      </c>
      <c r="R116" t="s">
        <v>252</v>
      </c>
      <c r="S116" s="58">
        <v>270.60000000000002</v>
      </c>
      <c r="T116" s="58">
        <v>265.5</v>
      </c>
      <c r="U116" s="58">
        <f t="shared" si="73"/>
        <v>5.1000000000000227</v>
      </c>
      <c r="V116" s="45">
        <v>15.7189</v>
      </c>
      <c r="W116" s="31">
        <v>5.1181000000000001</v>
      </c>
      <c r="X116" s="240">
        <f t="shared" si="69"/>
        <v>48.280318466530815</v>
      </c>
      <c r="Z116" s="75"/>
      <c r="AA116" s="75"/>
      <c r="AB116" s="75"/>
      <c r="AC116" s="78"/>
      <c r="AD116" s="64"/>
      <c r="AE116" s="44"/>
      <c r="AF116" s="58"/>
      <c r="AG116" s="5"/>
      <c r="AH116" s="6"/>
      <c r="AI116" s="44"/>
      <c r="AJ116" s="75"/>
      <c r="AK116" s="75"/>
      <c r="AL116" s="80"/>
      <c r="AMO116" s="3"/>
      <c r="AMP116" s="3"/>
      <c r="AMQ116" s="3"/>
    </row>
    <row r="117" spans="1:38 1029:1031" x14ac:dyDescent="0.15">
      <c r="A117" s="27"/>
      <c r="B117" s="53"/>
      <c r="C117" s="29"/>
      <c r="D117" s="29"/>
      <c r="E117" s="29"/>
      <c r="F117" s="29"/>
      <c r="G117" s="29"/>
      <c r="H117" s="60"/>
      <c r="I117" s="31"/>
      <c r="J117" s="53"/>
      <c r="K117" s="29">
        <f t="shared" si="70"/>
        <v>0</v>
      </c>
      <c r="L117" s="6"/>
      <c r="M117" s="29">
        <f t="shared" si="71"/>
        <v>0</v>
      </c>
      <c r="N117" s="114"/>
      <c r="O117" s="43"/>
      <c r="P117" s="29">
        <f t="shared" ref="P117" si="94">IF(O117="",0,1)</f>
        <v>0</v>
      </c>
      <c r="Q117" t="s">
        <v>253</v>
      </c>
      <c r="R117" t="s">
        <v>254</v>
      </c>
      <c r="S117" s="58">
        <v>275.2</v>
      </c>
      <c r="T117" s="58">
        <v>270.60000000000002</v>
      </c>
      <c r="U117" s="58">
        <f t="shared" si="73"/>
        <v>4.5999999999999659</v>
      </c>
      <c r="V117" s="45">
        <v>10.6008</v>
      </c>
      <c r="W117" s="31">
        <v>4.3216000000000001</v>
      </c>
      <c r="X117" s="240">
        <f t="shared" si="69"/>
        <v>68.82405401962032</v>
      </c>
      <c r="Z117" s="75"/>
      <c r="AA117" s="75"/>
      <c r="AB117" s="75"/>
      <c r="AC117" s="78"/>
      <c r="AD117" s="64"/>
      <c r="AE117" s="44"/>
      <c r="AF117" s="58"/>
      <c r="AG117" s="5"/>
      <c r="AH117" s="6"/>
      <c r="AI117" s="44"/>
      <c r="AJ117" s="75"/>
      <c r="AK117" s="75"/>
      <c r="AL117" s="80"/>
      <c r="AMO117" s="3"/>
      <c r="AMP117" s="3"/>
      <c r="AMQ117" s="3"/>
    </row>
    <row r="118" spans="1:38 1029:1031" x14ac:dyDescent="0.15">
      <c r="A118" s="27"/>
      <c r="B118" s="53"/>
      <c r="C118" s="29"/>
      <c r="D118" s="29"/>
      <c r="E118" s="29"/>
      <c r="F118" s="29"/>
      <c r="G118" s="29"/>
      <c r="H118" s="60"/>
      <c r="J118" s="53"/>
      <c r="K118" s="29">
        <f t="shared" si="70"/>
        <v>0</v>
      </c>
      <c r="L118" s="6"/>
      <c r="M118" s="29">
        <f t="shared" si="71"/>
        <v>0</v>
      </c>
      <c r="N118" s="114"/>
      <c r="O118" s="43"/>
      <c r="P118" s="29">
        <f t="shared" ref="P118" si="95">IF(O118="",0,1)</f>
        <v>0</v>
      </c>
      <c r="Q118" t="s">
        <v>255</v>
      </c>
      <c r="R118" t="s">
        <v>256</v>
      </c>
      <c r="S118" s="58">
        <v>279.8</v>
      </c>
      <c r="T118" s="58">
        <v>275.2</v>
      </c>
      <c r="U118" s="58">
        <f t="shared" si="73"/>
        <v>4.6000000000000227</v>
      </c>
      <c r="V118" s="45">
        <v>6.2792000000000003</v>
      </c>
      <c r="W118" s="31">
        <v>0</v>
      </c>
      <c r="X118" s="240">
        <f t="shared" si="69"/>
        <v>-8.569563001656249</v>
      </c>
      <c r="Z118" s="75"/>
      <c r="AA118" s="75"/>
      <c r="AB118" s="75"/>
      <c r="AC118" s="78"/>
      <c r="AD118" s="64"/>
      <c r="AE118" s="44"/>
      <c r="AF118" s="58"/>
      <c r="AG118" s="5"/>
      <c r="AH118" s="6"/>
      <c r="AI118" s="44"/>
      <c r="AJ118" s="75"/>
      <c r="AK118" s="75"/>
      <c r="AL118" s="80"/>
      <c r="AMO118" s="3"/>
      <c r="AMP118" s="3"/>
      <c r="AMQ118" s="3"/>
    </row>
    <row r="119" spans="1:38 1029:1031" x14ac:dyDescent="0.15">
      <c r="A119" s="27"/>
      <c r="B119" s="306" t="s">
        <v>520</v>
      </c>
      <c r="C119" s="250">
        <v>4.5999999999999996</v>
      </c>
      <c r="D119" s="29"/>
      <c r="E119" s="29"/>
      <c r="F119" s="29"/>
      <c r="G119" s="29"/>
      <c r="H119" s="60"/>
      <c r="I119" s="51" t="s">
        <v>43</v>
      </c>
      <c r="J119" s="53"/>
      <c r="K119" s="29">
        <f t="shared" si="70"/>
        <v>0</v>
      </c>
      <c r="L119" s="6"/>
      <c r="M119" s="29">
        <f t="shared" si="71"/>
        <v>0</v>
      </c>
      <c r="N119" s="114"/>
      <c r="O119" s="43"/>
      <c r="P119" s="29">
        <f t="shared" ref="P119" si="96">IF(O119="",0,1)</f>
        <v>0</v>
      </c>
      <c r="Q119" t="s">
        <v>257</v>
      </c>
      <c r="R119" t="s">
        <v>258</v>
      </c>
      <c r="S119" s="58">
        <v>284.39999999999998</v>
      </c>
      <c r="T119" s="58">
        <v>279.8</v>
      </c>
      <c r="U119" s="58">
        <f t="shared" si="73"/>
        <v>4.5999999999999659</v>
      </c>
      <c r="V119" s="45">
        <v>6.8173000000000004</v>
      </c>
      <c r="W119" s="31">
        <v>0.21660000000000099</v>
      </c>
      <c r="X119" s="240">
        <f t="shared" si="69"/>
        <v>3.2814701471056225</v>
      </c>
      <c r="Z119" s="75"/>
      <c r="AA119" s="75"/>
      <c r="AB119" s="75"/>
      <c r="AC119" s="78"/>
      <c r="AD119" s="64"/>
      <c r="AE119" s="44"/>
      <c r="AF119" s="58"/>
      <c r="AG119" s="5"/>
      <c r="AH119" s="6"/>
      <c r="AI119" s="44"/>
      <c r="AJ119" s="75"/>
      <c r="AK119" s="75"/>
      <c r="AL119" s="80"/>
      <c r="AMO119" s="3"/>
      <c r="AMP119" s="3"/>
      <c r="AMQ119" s="3"/>
    </row>
    <row r="120" spans="1:38 1029:1031" x14ac:dyDescent="0.15">
      <c r="A120" s="27"/>
      <c r="B120" s="307"/>
      <c r="C120" s="283"/>
      <c r="D120" s="29"/>
      <c r="E120" s="29"/>
      <c r="F120" s="29"/>
      <c r="G120" s="29"/>
      <c r="H120" s="60"/>
      <c r="I120" s="51" t="s">
        <v>43</v>
      </c>
      <c r="J120" s="54"/>
      <c r="K120" s="29">
        <f t="shared" si="70"/>
        <v>0</v>
      </c>
      <c r="L120" s="148" t="s">
        <v>521</v>
      </c>
      <c r="M120" s="29">
        <f t="shared" si="71"/>
        <v>1</v>
      </c>
      <c r="N120" s="114"/>
      <c r="O120" s="43"/>
      <c r="P120" s="29">
        <f t="shared" ref="P120" si="97">IF(O120="",0,1)</f>
        <v>0</v>
      </c>
      <c r="Q120" t="s">
        <v>259</v>
      </c>
      <c r="R120" t="s">
        <v>260</v>
      </c>
      <c r="S120" s="58">
        <v>289.5</v>
      </c>
      <c r="T120" s="58">
        <v>284.39999999999998</v>
      </c>
      <c r="U120" s="58">
        <f t="shared" si="73"/>
        <v>5.1000000000000227</v>
      </c>
      <c r="V120" s="45">
        <v>6.6006999999999998</v>
      </c>
      <c r="W120" s="31">
        <v>1.8193999999999999</v>
      </c>
      <c r="X120" s="240">
        <f t="shared" si="69"/>
        <v>38.052412523790593</v>
      </c>
      <c r="Z120" s="75"/>
      <c r="AA120" s="75"/>
      <c r="AB120" s="75"/>
      <c r="AC120" s="78"/>
      <c r="AD120" s="64"/>
      <c r="AE120" s="44"/>
      <c r="AF120" s="58"/>
      <c r="AG120" s="5"/>
      <c r="AH120" s="6"/>
      <c r="AI120" s="44"/>
      <c r="AJ120" s="75"/>
      <c r="AK120" s="75"/>
      <c r="AL120" s="80"/>
      <c r="AMO120" s="3"/>
      <c r="AMP120" s="3"/>
      <c r="AMQ120" s="3"/>
    </row>
    <row r="121" spans="1:38 1029:1031" x14ac:dyDescent="0.15">
      <c r="A121" s="27"/>
      <c r="B121" s="308"/>
      <c r="C121" s="251"/>
      <c r="D121" s="29"/>
      <c r="E121" s="29"/>
      <c r="F121" s="29"/>
      <c r="G121" s="29"/>
      <c r="H121" s="60"/>
      <c r="I121" s="51" t="s">
        <v>43</v>
      </c>
      <c r="J121" s="53"/>
      <c r="K121" s="29">
        <f t="shared" si="70"/>
        <v>0</v>
      </c>
      <c r="L121" s="6"/>
      <c r="M121" s="29">
        <f t="shared" si="71"/>
        <v>0</v>
      </c>
      <c r="N121" s="114"/>
      <c r="O121" s="43"/>
      <c r="P121" s="29">
        <f t="shared" ref="P121" si="98">IF(O121="",0,1)</f>
        <v>0</v>
      </c>
      <c r="Q121" t="s">
        <v>261</v>
      </c>
      <c r="R121" t="s">
        <v>262</v>
      </c>
      <c r="S121" s="58">
        <v>294.60000000000002</v>
      </c>
      <c r="T121" s="58">
        <v>289.5</v>
      </c>
      <c r="U121" s="58">
        <f t="shared" si="73"/>
        <v>5.1000000000000227</v>
      </c>
      <c r="V121" s="45">
        <v>4.7812999999999999</v>
      </c>
      <c r="W121" s="31">
        <v>2.5754000000000001</v>
      </c>
      <c r="X121" s="240">
        <f t="shared" si="69"/>
        <v>116.75053266240533</v>
      </c>
      <c r="Z121" s="75"/>
      <c r="AA121" s="75"/>
      <c r="AB121" s="75"/>
      <c r="AC121" s="78"/>
      <c r="AD121" s="64"/>
      <c r="AE121" s="44"/>
      <c r="AF121" s="58"/>
      <c r="AG121" s="5"/>
      <c r="AH121" s="6"/>
      <c r="AI121" s="44"/>
      <c r="AJ121" s="75"/>
      <c r="AK121" s="75"/>
      <c r="AL121" s="80"/>
      <c r="AMO121" s="3"/>
      <c r="AMP121" s="3"/>
      <c r="AMQ121" s="3"/>
    </row>
    <row r="122" spans="1:38 1029:1031" x14ac:dyDescent="0.15">
      <c r="A122" s="27"/>
      <c r="B122" s="53"/>
      <c r="C122" s="29"/>
      <c r="D122" s="29"/>
      <c r="E122" s="29"/>
      <c r="F122" s="29"/>
      <c r="G122" s="29"/>
      <c r="H122" s="60"/>
      <c r="I122" s="31"/>
      <c r="J122" s="53"/>
      <c r="K122" s="29">
        <f t="shared" si="70"/>
        <v>0</v>
      </c>
      <c r="L122" s="6"/>
      <c r="M122" s="29">
        <f t="shared" si="71"/>
        <v>0</v>
      </c>
      <c r="N122" s="114"/>
      <c r="O122" s="43"/>
      <c r="P122" s="29">
        <f t="shared" ref="P122" si="99">IF(O122="",0,1)</f>
        <v>0</v>
      </c>
      <c r="Q122" t="s">
        <v>263</v>
      </c>
      <c r="R122" t="s">
        <v>264</v>
      </c>
      <c r="S122" s="58">
        <v>296.8</v>
      </c>
      <c r="T122" s="58">
        <v>294.60000000000002</v>
      </c>
      <c r="U122" s="58">
        <f t="shared" si="73"/>
        <v>2.1999999999999886</v>
      </c>
      <c r="V122" s="45">
        <v>2.2059000000000002</v>
      </c>
      <c r="W122" s="31">
        <v>0</v>
      </c>
      <c r="X122" s="240">
        <f t="shared" si="69"/>
        <v>-10.004986626773643</v>
      </c>
      <c r="Z122" s="75"/>
      <c r="AA122" s="75"/>
      <c r="AB122" s="75"/>
      <c r="AC122" s="78"/>
      <c r="AD122" s="64"/>
      <c r="AE122" s="44"/>
      <c r="AF122" s="58"/>
      <c r="AG122" s="5"/>
      <c r="AH122" s="6"/>
      <c r="AI122" s="65"/>
      <c r="AJ122" s="75"/>
      <c r="AK122" s="75"/>
      <c r="AL122" s="80"/>
      <c r="AMO122" s="3"/>
      <c r="AMP122" s="3"/>
      <c r="AMQ122" s="3"/>
    </row>
    <row r="123" spans="1:38 1029:1031" x14ac:dyDescent="0.15">
      <c r="A123" s="27"/>
      <c r="B123" s="53"/>
      <c r="C123" s="29"/>
      <c r="D123" s="29"/>
      <c r="E123" s="29"/>
      <c r="F123" s="29"/>
      <c r="G123" s="29"/>
      <c r="H123" s="60"/>
      <c r="I123" s="31"/>
      <c r="J123" s="53"/>
      <c r="K123" s="29">
        <f t="shared" si="70"/>
        <v>0</v>
      </c>
      <c r="L123" s="6"/>
      <c r="M123" s="29">
        <f t="shared" si="71"/>
        <v>0</v>
      </c>
      <c r="N123" s="114"/>
      <c r="O123" s="43"/>
      <c r="P123" s="29">
        <f t="shared" ref="P123" si="100">IF(O123="",0,1)</f>
        <v>0</v>
      </c>
      <c r="Q123" t="s">
        <v>265</v>
      </c>
      <c r="R123" t="s">
        <v>266</v>
      </c>
      <c r="S123" s="58">
        <v>299</v>
      </c>
      <c r="T123" s="58">
        <v>296.8</v>
      </c>
      <c r="U123" s="58">
        <f t="shared" si="73"/>
        <v>2.1999999999999886</v>
      </c>
      <c r="V123" s="45">
        <v>2.4266000000000001</v>
      </c>
      <c r="W123" s="31">
        <v>0</v>
      </c>
      <c r="X123" s="240">
        <f t="shared" si="69"/>
        <v>-483.06684249567297</v>
      </c>
      <c r="Z123" s="75"/>
      <c r="AA123" s="75"/>
      <c r="AB123" s="75"/>
      <c r="AC123" s="78"/>
      <c r="AD123" s="64"/>
      <c r="AE123" s="44"/>
      <c r="AF123" s="58"/>
      <c r="AG123" s="5"/>
      <c r="AH123" s="6"/>
      <c r="AI123" s="44"/>
      <c r="AJ123" s="75"/>
      <c r="AK123" s="75"/>
      <c r="AL123" s="80"/>
      <c r="AMO123" s="3"/>
      <c r="AMP123" s="3"/>
      <c r="AMQ123" s="3"/>
    </row>
    <row r="124" spans="1:38 1029:1031" x14ac:dyDescent="0.15">
      <c r="A124" s="27"/>
      <c r="B124" s="53"/>
      <c r="C124" s="29"/>
      <c r="D124" s="29"/>
      <c r="E124" s="29"/>
      <c r="F124" s="29"/>
      <c r="G124" s="29"/>
      <c r="H124" s="60"/>
      <c r="I124" s="31"/>
      <c r="J124" s="53"/>
      <c r="K124" s="29">
        <f t="shared" si="70"/>
        <v>0</v>
      </c>
      <c r="L124" s="6"/>
      <c r="M124" s="29">
        <f t="shared" si="71"/>
        <v>0</v>
      </c>
      <c r="N124" s="114"/>
      <c r="O124" s="43"/>
      <c r="P124" s="29">
        <f t="shared" ref="P124" si="101">IF(O124="",0,1)</f>
        <v>0</v>
      </c>
      <c r="Q124" t="s">
        <v>267</v>
      </c>
      <c r="R124" t="s">
        <v>268</v>
      </c>
      <c r="S124" s="58">
        <v>303.89999999999998</v>
      </c>
      <c r="T124" s="58">
        <v>299</v>
      </c>
      <c r="U124" s="58">
        <f t="shared" si="73"/>
        <v>4.8999999999999773</v>
      </c>
      <c r="V124" s="45">
        <v>14.1487</v>
      </c>
      <c r="W124" s="31">
        <v>6.1155999999999997</v>
      </c>
      <c r="X124" s="240">
        <f t="shared" si="69"/>
        <v>76.130012075039531</v>
      </c>
      <c r="Z124" s="75"/>
      <c r="AA124" s="75"/>
      <c r="AB124" s="75"/>
      <c r="AC124" s="78"/>
      <c r="AD124" s="64"/>
      <c r="AE124" s="65"/>
      <c r="AF124" s="58"/>
      <c r="AG124" s="5"/>
      <c r="AH124" s="6"/>
      <c r="AI124" s="44"/>
      <c r="AJ124" s="75"/>
      <c r="AK124" s="75"/>
      <c r="AL124" s="80"/>
      <c r="AMO124" s="3"/>
      <c r="AMP124" s="3"/>
      <c r="AMQ124" s="3"/>
    </row>
    <row r="125" spans="1:38 1029:1031" x14ac:dyDescent="0.15">
      <c r="A125" s="27"/>
      <c r="B125" s="53"/>
      <c r="C125" s="29"/>
      <c r="D125" s="29"/>
      <c r="E125" s="29"/>
      <c r="F125" s="29"/>
      <c r="G125" s="29"/>
      <c r="H125" s="60"/>
      <c r="I125" s="31"/>
      <c r="J125" s="53"/>
      <c r="K125" s="29">
        <f t="shared" si="70"/>
        <v>0</v>
      </c>
      <c r="L125" s="6"/>
      <c r="M125" s="29">
        <f t="shared" si="71"/>
        <v>0</v>
      </c>
      <c r="N125" s="114"/>
      <c r="O125" s="43"/>
      <c r="P125" s="29">
        <f t="shared" ref="P125" si="102">IF(O125="",0,1)</f>
        <v>0</v>
      </c>
      <c r="Q125" t="s">
        <v>269</v>
      </c>
      <c r="R125" t="s">
        <v>270</v>
      </c>
      <c r="S125" s="58">
        <v>306.5</v>
      </c>
      <c r="T125" s="58">
        <v>303.89999999999998</v>
      </c>
      <c r="U125" s="58">
        <f t="shared" si="73"/>
        <v>2.6000000000000227</v>
      </c>
      <c r="V125" s="45">
        <v>8.0330999999999992</v>
      </c>
      <c r="W125" s="31">
        <v>0</v>
      </c>
      <c r="X125" s="240">
        <f t="shared" si="69"/>
        <v>-39.576253252169181</v>
      </c>
      <c r="Z125" s="75"/>
      <c r="AA125" s="75"/>
      <c r="AB125" s="75"/>
      <c r="AC125" s="78"/>
      <c r="AD125" s="64"/>
      <c r="AE125" s="44"/>
      <c r="AF125" s="58"/>
      <c r="AG125" s="5"/>
      <c r="AH125" s="6"/>
      <c r="AI125" s="44"/>
      <c r="AJ125" s="75"/>
      <c r="AK125" s="75"/>
      <c r="AL125" s="80"/>
      <c r="AMO125" s="3"/>
      <c r="AMP125" s="3"/>
      <c r="AMQ125" s="3"/>
    </row>
    <row r="126" spans="1:38 1029:1031" x14ac:dyDescent="0.15">
      <c r="A126" s="27"/>
      <c r="B126" s="53"/>
      <c r="C126" s="29"/>
      <c r="D126" s="29"/>
      <c r="E126" s="29"/>
      <c r="F126" s="29"/>
      <c r="G126" s="29"/>
      <c r="H126" s="60"/>
      <c r="I126" s="31"/>
      <c r="J126" s="53"/>
      <c r="K126" s="29">
        <f t="shared" si="70"/>
        <v>0</v>
      </c>
      <c r="L126" s="6"/>
      <c r="M126" s="29">
        <f t="shared" si="71"/>
        <v>0</v>
      </c>
      <c r="N126" s="114"/>
      <c r="O126" s="43"/>
      <c r="P126" s="29">
        <f t="shared" ref="P126" si="103">IF(O126="",0,1)</f>
        <v>0</v>
      </c>
      <c r="Q126" t="s">
        <v>271</v>
      </c>
      <c r="R126" t="s">
        <v>272</v>
      </c>
      <c r="S126" s="58">
        <v>309.10000000000002</v>
      </c>
      <c r="T126" s="58">
        <v>306.5</v>
      </c>
      <c r="U126" s="58">
        <f t="shared" si="73"/>
        <v>2.6000000000000227</v>
      </c>
      <c r="V126" s="45">
        <v>11.212300000000001</v>
      </c>
      <c r="W126" s="31">
        <v>4.0693999999999999</v>
      </c>
      <c r="X126" s="240">
        <f t="shared" ref="X126:X157" si="104">IF(V126&gt;V127,(V126/V127*100)-100,(-1)*(V127/V126*100)+100)</f>
        <v>56.971258172450973</v>
      </c>
      <c r="Z126" s="75"/>
      <c r="AA126" s="75"/>
      <c r="AB126" s="75"/>
      <c r="AC126" s="78"/>
      <c r="AD126" s="64"/>
      <c r="AE126" s="44"/>
      <c r="AF126" s="58"/>
      <c r="AG126" s="5"/>
      <c r="AH126" s="6"/>
      <c r="AI126" s="44"/>
      <c r="AJ126" s="75"/>
      <c r="AK126" s="75"/>
      <c r="AL126" s="80"/>
      <c r="AMO126" s="3"/>
      <c r="AMP126" s="3"/>
      <c r="AMQ126" s="3"/>
    </row>
    <row r="127" spans="1:38 1029:1031" x14ac:dyDescent="0.15">
      <c r="A127" s="27"/>
      <c r="B127" s="53"/>
      <c r="C127" s="29"/>
      <c r="D127" s="29"/>
      <c r="E127" s="29"/>
      <c r="F127" s="29"/>
      <c r="G127" s="29"/>
      <c r="H127" s="60"/>
      <c r="I127" s="31"/>
      <c r="J127" s="53"/>
      <c r="K127" s="29">
        <f t="shared" si="70"/>
        <v>0</v>
      </c>
      <c r="L127" s="6"/>
      <c r="M127" s="29">
        <f t="shared" si="71"/>
        <v>0</v>
      </c>
      <c r="N127" s="114"/>
      <c r="O127" s="43"/>
      <c r="P127" s="29">
        <f t="shared" ref="P127" si="105">IF(O127="",0,1)</f>
        <v>0</v>
      </c>
      <c r="Q127" t="s">
        <v>273</v>
      </c>
      <c r="R127" t="s">
        <v>274</v>
      </c>
      <c r="S127" s="58">
        <v>311.7</v>
      </c>
      <c r="T127" s="58">
        <v>309.10000000000002</v>
      </c>
      <c r="U127" s="58">
        <f t="shared" si="73"/>
        <v>2.5999999999999659</v>
      </c>
      <c r="V127" s="45">
        <v>7.1429</v>
      </c>
      <c r="W127" s="31">
        <v>3.0981000000000001</v>
      </c>
      <c r="X127" s="240">
        <f t="shared" si="104"/>
        <v>76.594640031645554</v>
      </c>
      <c r="Z127" s="75"/>
      <c r="AA127" s="75"/>
      <c r="AB127" s="75"/>
      <c r="AC127" s="78"/>
      <c r="AD127" s="64"/>
      <c r="AE127" s="65"/>
      <c r="AF127" s="58"/>
      <c r="AG127" s="5"/>
      <c r="AH127" s="6"/>
      <c r="AI127" s="44"/>
      <c r="AJ127" s="75"/>
      <c r="AK127" s="75"/>
      <c r="AL127" s="80"/>
      <c r="AMO127" s="3"/>
      <c r="AMP127" s="3"/>
      <c r="AMQ127" s="3"/>
    </row>
    <row r="128" spans="1:38 1029:1031" x14ac:dyDescent="0.15">
      <c r="A128" s="27"/>
      <c r="B128" s="53"/>
      <c r="C128" s="29"/>
      <c r="D128" s="29"/>
      <c r="E128" s="29"/>
      <c r="F128" s="29"/>
      <c r="G128" s="29"/>
      <c r="H128" s="60"/>
      <c r="I128" s="31"/>
      <c r="J128" s="53"/>
      <c r="K128" s="29">
        <f t="shared" si="70"/>
        <v>0</v>
      </c>
      <c r="L128" s="6"/>
      <c r="M128" s="29">
        <f t="shared" si="71"/>
        <v>0</v>
      </c>
      <c r="N128" s="114"/>
      <c r="O128" s="106"/>
      <c r="P128" s="29">
        <f t="shared" ref="P128" si="106">IF(O128="",0,1)</f>
        <v>0</v>
      </c>
      <c r="Q128" t="s">
        <v>275</v>
      </c>
      <c r="R128" t="s">
        <v>276</v>
      </c>
      <c r="S128" s="58">
        <v>314.89999999999998</v>
      </c>
      <c r="T128" s="58">
        <v>311.7</v>
      </c>
      <c r="U128" s="58">
        <f t="shared" si="73"/>
        <v>3.1999999999999886</v>
      </c>
      <c r="V128" s="45">
        <v>4.0448000000000004</v>
      </c>
      <c r="W128" s="31">
        <v>0</v>
      </c>
      <c r="X128" s="240">
        <f t="shared" si="104"/>
        <v>-51.725672468354389</v>
      </c>
      <c r="Z128" s="75"/>
      <c r="AA128" s="75"/>
      <c r="AB128" s="75"/>
      <c r="AC128" s="78"/>
      <c r="AD128" s="64"/>
      <c r="AE128" s="44"/>
      <c r="AF128" s="58"/>
      <c r="AG128" s="5"/>
      <c r="AH128" s="6"/>
      <c r="AI128" s="44"/>
      <c r="AJ128" s="75"/>
      <c r="AK128" s="75"/>
      <c r="AL128" s="80"/>
      <c r="AMO128" s="3"/>
      <c r="AMP128" s="3"/>
      <c r="AMQ128" s="3"/>
    </row>
    <row r="129" spans="1:38 1029:1031" x14ac:dyDescent="0.15">
      <c r="A129" s="27"/>
      <c r="B129" s="53"/>
      <c r="C129" s="29"/>
      <c r="D129" s="29"/>
      <c r="E129" s="29"/>
      <c r="F129" s="29"/>
      <c r="G129" s="29"/>
      <c r="H129" s="60"/>
      <c r="I129" s="31"/>
      <c r="J129" s="53"/>
      <c r="K129" s="29">
        <f t="shared" si="70"/>
        <v>0</v>
      </c>
      <c r="L129" s="6"/>
      <c r="M129" s="29">
        <f t="shared" si="71"/>
        <v>0</v>
      </c>
      <c r="N129" s="114"/>
      <c r="O129" s="106"/>
      <c r="P129" s="29">
        <f t="shared" ref="P129" si="107">IF(O129="",0,1)</f>
        <v>0</v>
      </c>
      <c r="Q129" t="s">
        <v>277</v>
      </c>
      <c r="R129" t="s">
        <v>278</v>
      </c>
      <c r="S129" s="58">
        <v>318.10000000000002</v>
      </c>
      <c r="T129" s="58">
        <v>314.89999999999998</v>
      </c>
      <c r="U129" s="58">
        <f t="shared" si="73"/>
        <v>3.2000000000000455</v>
      </c>
      <c r="V129" s="45">
        <v>6.1369999999999996</v>
      </c>
      <c r="W129" s="31">
        <v>0</v>
      </c>
      <c r="X129" s="240">
        <f t="shared" si="104"/>
        <v>-28.445494541306829</v>
      </c>
      <c r="Z129" s="75"/>
      <c r="AA129" s="75"/>
      <c r="AB129" s="75"/>
      <c r="AC129" s="78"/>
      <c r="AD129" s="64"/>
      <c r="AE129" s="44"/>
      <c r="AF129" s="58"/>
      <c r="AG129" s="5"/>
      <c r="AH129" s="6"/>
      <c r="AI129" s="44"/>
      <c r="AJ129" s="75"/>
      <c r="AK129" s="75"/>
      <c r="AL129" s="80"/>
      <c r="AMO129" s="3"/>
      <c r="AMP129" s="3"/>
      <c r="AMQ129" s="3"/>
    </row>
    <row r="130" spans="1:38 1029:1031" x14ac:dyDescent="0.15">
      <c r="A130" s="27"/>
      <c r="B130" s="53"/>
      <c r="C130" s="29"/>
      <c r="D130" s="29"/>
      <c r="E130" s="29"/>
      <c r="F130" s="29"/>
      <c r="G130" s="29"/>
      <c r="H130" s="60"/>
      <c r="I130" s="31"/>
      <c r="J130" s="53"/>
      <c r="K130" s="29">
        <f t="shared" si="70"/>
        <v>0</v>
      </c>
      <c r="L130" s="6"/>
      <c r="M130" s="29">
        <f t="shared" si="71"/>
        <v>0</v>
      </c>
      <c r="N130" s="114"/>
      <c r="O130" s="106"/>
      <c r="P130" s="29">
        <f t="shared" ref="P130" si="108">IF(O130="",0,1)</f>
        <v>0</v>
      </c>
      <c r="Q130" t="s">
        <v>279</v>
      </c>
      <c r="R130" t="s">
        <v>280</v>
      </c>
      <c r="S130" s="58">
        <v>322.25</v>
      </c>
      <c r="T130" s="58">
        <v>318.10000000000002</v>
      </c>
      <c r="U130" s="58">
        <f t="shared" si="73"/>
        <v>4.1499999999999773</v>
      </c>
      <c r="V130" s="45">
        <v>7.8826999999999998</v>
      </c>
      <c r="W130" s="31">
        <v>0</v>
      </c>
      <c r="X130" s="240">
        <f t="shared" si="104"/>
        <v>-179.01226737031732</v>
      </c>
      <c r="Z130" s="75"/>
      <c r="AA130" s="75"/>
      <c r="AB130" s="75"/>
      <c r="AC130" s="78"/>
      <c r="AD130" s="64"/>
      <c r="AE130" s="44"/>
      <c r="AF130" s="58"/>
      <c r="AG130" s="5"/>
      <c r="AH130" s="6"/>
      <c r="AI130" s="44"/>
      <c r="AJ130" s="75"/>
      <c r="AK130" s="75"/>
      <c r="AL130" s="80"/>
      <c r="AMO130" s="3"/>
      <c r="AMP130" s="3"/>
      <c r="AMQ130" s="3"/>
    </row>
    <row r="131" spans="1:38 1029:1031" x14ac:dyDescent="0.15">
      <c r="A131" s="27"/>
      <c r="B131" s="53"/>
      <c r="C131" s="29"/>
      <c r="D131" s="29"/>
      <c r="E131" s="29"/>
      <c r="F131" s="29"/>
      <c r="G131" s="30"/>
      <c r="H131" s="31"/>
      <c r="I131" s="31"/>
      <c r="J131" s="53"/>
      <c r="K131" s="29">
        <f t="shared" si="70"/>
        <v>0</v>
      </c>
      <c r="L131" s="6"/>
      <c r="M131" s="29">
        <f t="shared" si="71"/>
        <v>0</v>
      </c>
      <c r="N131" s="114" t="s">
        <v>436</v>
      </c>
      <c r="O131" s="114" t="s">
        <v>436</v>
      </c>
      <c r="P131" s="29">
        <f t="shared" ref="P131" si="109">IF(O131="",0,1)</f>
        <v>1</v>
      </c>
      <c r="Q131" t="s">
        <v>281</v>
      </c>
      <c r="R131" t="s">
        <v>282</v>
      </c>
      <c r="S131" s="58">
        <v>326.39999999999998</v>
      </c>
      <c r="T131" s="58">
        <v>322.25</v>
      </c>
      <c r="U131" s="58">
        <f t="shared" si="73"/>
        <v>4.1499999999999773</v>
      </c>
      <c r="V131" s="45">
        <v>21.9937</v>
      </c>
      <c r="W131" s="31">
        <v>5.9420000000000002</v>
      </c>
      <c r="X131" s="240">
        <f t="shared" si="104"/>
        <v>37.017885956004648</v>
      </c>
      <c r="Z131" s="75"/>
      <c r="AA131" s="75"/>
      <c r="AB131" s="75"/>
      <c r="AC131" s="78"/>
      <c r="AD131" s="64"/>
      <c r="AE131" s="44"/>
      <c r="AF131" s="58"/>
      <c r="AG131" s="5"/>
      <c r="AH131" s="6"/>
      <c r="AI131" s="44"/>
      <c r="AJ131" s="75"/>
      <c r="AK131" s="75"/>
      <c r="AL131" s="80"/>
      <c r="AMO131" s="3"/>
      <c r="AMP131" s="3"/>
      <c r="AMQ131" s="3"/>
    </row>
    <row r="132" spans="1:38 1029:1031" x14ac:dyDescent="0.15">
      <c r="A132" s="27"/>
      <c r="B132" s="53"/>
      <c r="C132" s="29"/>
      <c r="D132" s="29"/>
      <c r="E132" s="29"/>
      <c r="F132" s="29"/>
      <c r="G132" s="30"/>
      <c r="H132" s="100"/>
      <c r="I132" s="31"/>
      <c r="J132" s="53"/>
      <c r="K132" s="29">
        <f t="shared" si="70"/>
        <v>0</v>
      </c>
      <c r="L132" s="6"/>
      <c r="M132" s="29">
        <f t="shared" si="71"/>
        <v>0</v>
      </c>
      <c r="N132" s="114"/>
      <c r="O132" s="106"/>
      <c r="P132" s="29">
        <f t="shared" ref="P132" si="110">IF(O132="",0,1)</f>
        <v>0</v>
      </c>
      <c r="Q132" t="s">
        <v>283</v>
      </c>
      <c r="R132" t="s">
        <v>284</v>
      </c>
      <c r="S132" s="58">
        <v>335.85</v>
      </c>
      <c r="T132" s="58">
        <v>326.39999999999998</v>
      </c>
      <c r="U132" s="58">
        <f t="shared" si="73"/>
        <v>9.4500000000000455</v>
      </c>
      <c r="V132" s="45">
        <v>16.0517</v>
      </c>
      <c r="W132" s="31">
        <v>0</v>
      </c>
      <c r="X132" s="240">
        <f t="shared" si="104"/>
        <v>-2.6937956727324917</v>
      </c>
      <c r="Z132" s="75"/>
      <c r="AA132" s="75"/>
      <c r="AB132" s="75"/>
      <c r="AC132" s="78"/>
      <c r="AD132" s="64"/>
      <c r="AE132" s="44"/>
      <c r="AF132" s="58"/>
      <c r="AG132" s="5"/>
      <c r="AH132" s="6"/>
      <c r="AI132" s="44"/>
      <c r="AJ132" s="75"/>
      <c r="AK132" s="75"/>
      <c r="AL132" s="80"/>
      <c r="AMO132" s="3"/>
      <c r="AMP132" s="3"/>
      <c r="AMQ132" s="3"/>
    </row>
    <row r="133" spans="1:38 1029:1031" x14ac:dyDescent="0.15">
      <c r="A133" s="27"/>
      <c r="B133" s="53"/>
      <c r="C133" s="29"/>
      <c r="D133" s="29"/>
      <c r="E133" s="29"/>
      <c r="F133" s="29"/>
      <c r="G133" s="30"/>
      <c r="H133" s="100"/>
      <c r="I133" s="31"/>
      <c r="J133" s="113"/>
      <c r="K133" s="29">
        <f t="shared" si="70"/>
        <v>0</v>
      </c>
      <c r="L133" s="6"/>
      <c r="M133" s="29">
        <f t="shared" si="71"/>
        <v>0</v>
      </c>
      <c r="N133" s="114"/>
      <c r="O133" s="106" t="s">
        <v>451</v>
      </c>
      <c r="P133" s="29">
        <f t="shared" ref="P133" si="111">IF(O133="",0,1)</f>
        <v>1</v>
      </c>
      <c r="Q133" t="s">
        <v>285</v>
      </c>
      <c r="R133" t="s">
        <v>286</v>
      </c>
      <c r="S133" s="58">
        <v>345.3</v>
      </c>
      <c r="T133" s="58">
        <v>335.85</v>
      </c>
      <c r="U133" s="58">
        <f t="shared" si="73"/>
        <v>9.4499999999999886</v>
      </c>
      <c r="V133" s="45">
        <v>16.484100000000002</v>
      </c>
      <c r="W133" s="31">
        <v>6.8861999999999997</v>
      </c>
      <c r="X133" s="240">
        <f t="shared" si="104"/>
        <v>71.746944644140939</v>
      </c>
      <c r="Z133" s="75"/>
      <c r="AA133" s="75"/>
      <c r="AB133" s="75"/>
      <c r="AC133" s="78"/>
      <c r="AD133" s="64"/>
      <c r="AE133" s="44"/>
      <c r="AF133" s="58"/>
      <c r="AG133" s="5"/>
      <c r="AH133" s="6"/>
      <c r="AI133" s="44"/>
      <c r="AJ133" s="75"/>
      <c r="AK133" s="75"/>
      <c r="AL133" s="80"/>
      <c r="AMO133" s="3"/>
      <c r="AMP133" s="3"/>
      <c r="AMQ133" s="3"/>
    </row>
    <row r="134" spans="1:38 1029:1031" x14ac:dyDescent="0.15">
      <c r="A134" s="27"/>
      <c r="B134" s="53"/>
      <c r="C134" s="29"/>
      <c r="D134" s="29"/>
      <c r="E134" s="29"/>
      <c r="F134" s="29"/>
      <c r="G134" s="30"/>
      <c r="H134" s="100"/>
      <c r="I134" s="31"/>
      <c r="J134" s="53"/>
      <c r="K134" s="29">
        <f t="shared" si="70"/>
        <v>0</v>
      </c>
      <c r="L134" s="6"/>
      <c r="M134" s="29">
        <f t="shared" si="71"/>
        <v>0</v>
      </c>
      <c r="N134" s="114"/>
      <c r="O134" s="106"/>
      <c r="P134" s="29">
        <f t="shared" ref="P134" si="112">IF(O134="",0,1)</f>
        <v>0</v>
      </c>
      <c r="Q134" t="s">
        <v>287</v>
      </c>
      <c r="R134" t="s">
        <v>288</v>
      </c>
      <c r="S134" s="58">
        <v>352.25</v>
      </c>
      <c r="T134" s="58">
        <v>345.3</v>
      </c>
      <c r="U134" s="58">
        <f t="shared" si="73"/>
        <v>6.9499999999999886</v>
      </c>
      <c r="V134" s="45">
        <v>9.5978999999999992</v>
      </c>
      <c r="W134" s="31">
        <v>0.30280000000000001</v>
      </c>
      <c r="X134" s="240">
        <f t="shared" si="104"/>
        <v>3.257630364385534</v>
      </c>
      <c r="Z134" s="75"/>
      <c r="AA134" s="75"/>
      <c r="AB134" s="75"/>
      <c r="AC134" s="78"/>
      <c r="AD134" s="64"/>
      <c r="AE134" s="44"/>
      <c r="AF134" s="58"/>
      <c r="AG134" s="5"/>
      <c r="AH134" s="6"/>
      <c r="AI134" s="44"/>
      <c r="AJ134" s="75"/>
      <c r="AK134" s="75"/>
      <c r="AL134" s="80"/>
      <c r="AMO134" s="3"/>
      <c r="AMP134" s="3"/>
      <c r="AMQ134" s="3"/>
    </row>
    <row r="135" spans="1:38 1029:1031" x14ac:dyDescent="0.15">
      <c r="A135" s="27"/>
      <c r="B135" s="53"/>
      <c r="C135" s="29"/>
      <c r="D135" s="29"/>
      <c r="E135" s="29"/>
      <c r="F135" s="29"/>
      <c r="G135" s="30"/>
      <c r="H135" s="100"/>
      <c r="I135" s="31"/>
      <c r="J135" s="53"/>
      <c r="K135" s="29">
        <f t="shared" si="70"/>
        <v>0</v>
      </c>
      <c r="L135" s="6"/>
      <c r="M135" s="29">
        <f t="shared" si="71"/>
        <v>0</v>
      </c>
      <c r="N135" s="114"/>
      <c r="O135" s="106"/>
      <c r="P135" s="29">
        <f t="shared" ref="P135" si="113">IF(O135="",0,1)</f>
        <v>0</v>
      </c>
      <c r="Q135" t="s">
        <v>289</v>
      </c>
      <c r="R135" t="s">
        <v>290</v>
      </c>
      <c r="S135" s="58">
        <v>359.2</v>
      </c>
      <c r="T135" s="58">
        <v>352.25</v>
      </c>
      <c r="U135" s="58">
        <f t="shared" si="73"/>
        <v>6.9499999999999886</v>
      </c>
      <c r="V135" s="45">
        <v>9.2950999999999997</v>
      </c>
      <c r="W135" s="31">
        <v>0</v>
      </c>
      <c r="X135" s="240">
        <f t="shared" si="104"/>
        <v>-97.24478488666071</v>
      </c>
      <c r="Z135" s="75"/>
      <c r="AA135" s="75"/>
      <c r="AB135" s="75"/>
      <c r="AC135" s="78"/>
      <c r="AD135" s="64"/>
      <c r="AE135" s="44"/>
      <c r="AF135" s="58"/>
      <c r="AG135" s="5"/>
      <c r="AH135" s="6"/>
      <c r="AI135" s="44"/>
      <c r="AJ135" s="75"/>
      <c r="AK135" s="75"/>
      <c r="AL135" s="80"/>
      <c r="AMO135" s="3"/>
      <c r="AMP135" s="3"/>
      <c r="AMQ135" s="3"/>
    </row>
    <row r="136" spans="1:38 1029:1031" x14ac:dyDescent="0.15">
      <c r="A136" s="27"/>
      <c r="B136" s="53"/>
      <c r="C136" s="29"/>
      <c r="D136" s="29"/>
      <c r="E136" s="29"/>
      <c r="F136" s="29"/>
      <c r="G136" s="30"/>
      <c r="H136" s="100"/>
      <c r="I136" s="31"/>
      <c r="J136" s="113"/>
      <c r="K136" s="29">
        <f t="shared" si="70"/>
        <v>0</v>
      </c>
      <c r="L136" s="6"/>
      <c r="M136" s="29">
        <f t="shared" si="71"/>
        <v>0</v>
      </c>
      <c r="N136" s="114" t="s">
        <v>435</v>
      </c>
      <c r="O136" s="106" t="s">
        <v>444</v>
      </c>
      <c r="P136" s="29">
        <f t="shared" ref="P136" si="114">IF(O136="",0,1)</f>
        <v>1</v>
      </c>
      <c r="Q136" t="s">
        <v>291</v>
      </c>
      <c r="R136" t="s">
        <v>292</v>
      </c>
      <c r="S136" s="58">
        <v>364.3</v>
      </c>
      <c r="T136" s="58">
        <v>359.2</v>
      </c>
      <c r="U136" s="58">
        <f t="shared" si="73"/>
        <v>5.1000000000000227</v>
      </c>
      <c r="V136" s="45">
        <v>18.334099999999999</v>
      </c>
      <c r="W136" s="31">
        <v>9.7006999999999994</v>
      </c>
      <c r="X136" s="240">
        <f t="shared" si="104"/>
        <v>112.36245279959229</v>
      </c>
      <c r="Z136" s="75"/>
      <c r="AA136" s="75"/>
      <c r="AB136" s="75"/>
      <c r="AC136" s="78"/>
      <c r="AD136" s="64"/>
      <c r="AE136" s="44"/>
      <c r="AF136" s="58"/>
      <c r="AG136" s="5"/>
      <c r="AH136" s="6"/>
      <c r="AI136" s="44"/>
      <c r="AJ136" s="75"/>
      <c r="AK136" s="75"/>
      <c r="AL136" s="80"/>
      <c r="AMO136" s="3"/>
      <c r="AMP136" s="3"/>
      <c r="AMQ136" s="3"/>
    </row>
    <row r="137" spans="1:38 1029:1031" x14ac:dyDescent="0.15">
      <c r="A137" s="27"/>
      <c r="B137" s="53"/>
      <c r="C137" s="29"/>
      <c r="D137" s="29"/>
      <c r="E137" s="29"/>
      <c r="F137" s="29"/>
      <c r="G137" s="30"/>
      <c r="H137" s="100"/>
      <c r="I137" s="31"/>
      <c r="J137" s="53"/>
      <c r="K137" s="29">
        <f t="shared" si="70"/>
        <v>0</v>
      </c>
      <c r="L137" s="6"/>
      <c r="M137" s="29">
        <f t="shared" si="71"/>
        <v>0</v>
      </c>
      <c r="N137" s="114"/>
      <c r="O137" s="106"/>
      <c r="P137" s="29">
        <f t="shared" ref="P137" si="115">IF(O137="",0,1)</f>
        <v>0</v>
      </c>
      <c r="Q137" t="s">
        <v>293</v>
      </c>
      <c r="R137" t="s">
        <v>294</v>
      </c>
      <c r="S137" s="58">
        <v>369.4</v>
      </c>
      <c r="T137" s="58">
        <v>364.3</v>
      </c>
      <c r="U137" s="58">
        <f t="shared" si="73"/>
        <v>5.0999999999999659</v>
      </c>
      <c r="V137" s="45">
        <v>8.6334</v>
      </c>
      <c r="W137" s="31">
        <v>0.7722</v>
      </c>
      <c r="X137" s="240">
        <f t="shared" si="104"/>
        <v>9.8229277972828584</v>
      </c>
      <c r="Z137" s="75"/>
      <c r="AA137" s="75"/>
      <c r="AB137" s="75"/>
      <c r="AC137" s="78"/>
      <c r="AD137" s="64"/>
      <c r="AE137" s="44"/>
      <c r="AF137" s="58"/>
      <c r="AG137" s="5"/>
      <c r="AH137" s="6"/>
      <c r="AI137" s="44"/>
      <c r="AJ137" s="75"/>
      <c r="AK137" s="75"/>
      <c r="AL137" s="80"/>
      <c r="AMO137" s="3"/>
      <c r="AMP137" s="3"/>
      <c r="AMQ137" s="3"/>
    </row>
    <row r="138" spans="1:38 1029:1031" x14ac:dyDescent="0.15">
      <c r="A138" s="27"/>
      <c r="B138" s="53"/>
      <c r="C138" s="29"/>
      <c r="D138" s="29"/>
      <c r="E138" s="29"/>
      <c r="F138" s="31"/>
      <c r="G138" s="30"/>
      <c r="H138" s="100"/>
      <c r="I138" s="31"/>
      <c r="J138" s="53"/>
      <c r="K138" s="29">
        <f t="shared" si="70"/>
        <v>0</v>
      </c>
      <c r="L138" s="6"/>
      <c r="M138" s="29">
        <f t="shared" si="71"/>
        <v>0</v>
      </c>
      <c r="N138" s="114"/>
      <c r="O138" s="106"/>
      <c r="P138" s="29">
        <f t="shared" ref="P138" si="116">IF(O138="",0,1)</f>
        <v>0</v>
      </c>
      <c r="Q138" t="s">
        <v>295</v>
      </c>
      <c r="R138" t="s">
        <v>296</v>
      </c>
      <c r="S138" s="58">
        <v>374.5</v>
      </c>
      <c r="T138" s="58">
        <v>369.4</v>
      </c>
      <c r="U138" s="58">
        <f t="shared" si="73"/>
        <v>5.1000000000000227</v>
      </c>
      <c r="V138" s="45">
        <v>7.8612000000000002</v>
      </c>
      <c r="W138" s="31">
        <v>0</v>
      </c>
      <c r="X138" s="240">
        <f t="shared" si="104"/>
        <v>-189.76110517478247</v>
      </c>
      <c r="Z138" s="75"/>
      <c r="AA138" s="75"/>
      <c r="AB138" s="75"/>
      <c r="AC138" s="78"/>
      <c r="AD138" s="64"/>
      <c r="AE138" s="44"/>
      <c r="AF138" s="58"/>
      <c r="AG138" s="5"/>
      <c r="AH138" s="6"/>
      <c r="AI138" s="44"/>
      <c r="AJ138" s="75"/>
      <c r="AK138" s="75"/>
      <c r="AL138" s="80"/>
      <c r="AMO138" s="3"/>
      <c r="AMP138" s="3"/>
      <c r="AMQ138" s="3"/>
    </row>
    <row r="139" spans="1:38 1029:1031" x14ac:dyDescent="0.15">
      <c r="A139" s="27"/>
      <c r="B139" s="141"/>
      <c r="C139" s="137"/>
      <c r="D139" s="303" t="s">
        <v>514</v>
      </c>
      <c r="E139" s="262">
        <v>27.8</v>
      </c>
      <c r="F139" s="31"/>
      <c r="G139" s="29"/>
      <c r="H139" s="61" t="s">
        <v>44</v>
      </c>
      <c r="I139" s="31"/>
      <c r="J139" s="54"/>
      <c r="K139" s="29">
        <f t="shared" si="70"/>
        <v>0</v>
      </c>
      <c r="L139" s="6"/>
      <c r="M139" s="29">
        <f t="shared" si="71"/>
        <v>0</v>
      </c>
      <c r="N139" s="114" t="s">
        <v>434</v>
      </c>
      <c r="O139" s="106" t="s">
        <v>443</v>
      </c>
      <c r="P139" s="29">
        <f t="shared" ref="P139" si="117">IF(O139="",0,1)</f>
        <v>1</v>
      </c>
      <c r="Q139" t="s">
        <v>297</v>
      </c>
      <c r="R139" t="s">
        <v>298</v>
      </c>
      <c r="S139" s="58">
        <v>378.1</v>
      </c>
      <c r="T139" s="58">
        <v>374.5</v>
      </c>
      <c r="U139" s="58">
        <f t="shared" si="73"/>
        <v>3.6000000000000227</v>
      </c>
      <c r="V139" s="45">
        <v>22.778700000000001</v>
      </c>
      <c r="W139" s="31">
        <v>10.7</v>
      </c>
      <c r="X139" s="240">
        <f t="shared" si="104"/>
        <v>88.585692168859254</v>
      </c>
      <c r="Z139" s="75"/>
      <c r="AA139" s="75"/>
      <c r="AB139" s="75"/>
      <c r="AC139" s="78"/>
      <c r="AD139" s="64"/>
      <c r="AE139" s="44"/>
      <c r="AF139" s="58"/>
      <c r="AG139" s="5"/>
      <c r="AH139" s="6"/>
      <c r="AI139" s="44"/>
      <c r="AJ139" s="75"/>
      <c r="AK139" s="75"/>
      <c r="AL139" s="80"/>
      <c r="AMO139" s="3"/>
      <c r="AMP139" s="3"/>
      <c r="AMQ139" s="3"/>
    </row>
    <row r="140" spans="1:38 1029:1031" x14ac:dyDescent="0.15">
      <c r="A140" s="27"/>
      <c r="B140" s="142"/>
      <c r="C140" s="137"/>
      <c r="D140" s="304"/>
      <c r="E140" s="263"/>
      <c r="F140" s="31"/>
      <c r="G140" s="29"/>
      <c r="H140" s="61" t="s">
        <v>44</v>
      </c>
      <c r="I140" s="31"/>
      <c r="J140" s="61" t="s">
        <v>37</v>
      </c>
      <c r="K140" s="29">
        <f t="shared" si="70"/>
        <v>1</v>
      </c>
      <c r="L140" s="6"/>
      <c r="M140" s="29">
        <f t="shared" si="71"/>
        <v>0</v>
      </c>
      <c r="N140" s="114"/>
      <c r="O140" s="106"/>
      <c r="P140" s="29">
        <f t="shared" ref="P140" si="118">IF(O140="",0,1)</f>
        <v>0</v>
      </c>
      <c r="Q140" t="s">
        <v>299</v>
      </c>
      <c r="R140" t="s">
        <v>300</v>
      </c>
      <c r="S140" s="58">
        <v>381.7</v>
      </c>
      <c r="T140" s="58">
        <v>378.1</v>
      </c>
      <c r="U140" s="58">
        <f t="shared" si="73"/>
        <v>3.5999999999999659</v>
      </c>
      <c r="V140" s="45">
        <v>12.0787</v>
      </c>
      <c r="W140" s="31">
        <v>1.2330000000000001</v>
      </c>
      <c r="X140" s="240">
        <f t="shared" si="104"/>
        <v>11.368560812119071</v>
      </c>
      <c r="Z140" s="75"/>
      <c r="AA140" s="75"/>
      <c r="AB140" s="75"/>
      <c r="AC140" s="78"/>
      <c r="AD140" s="64"/>
      <c r="AE140" s="44"/>
      <c r="AF140" s="58"/>
      <c r="AG140" s="5"/>
      <c r="AH140" s="6"/>
      <c r="AI140" s="44"/>
      <c r="AJ140" s="75"/>
      <c r="AK140" s="75"/>
      <c r="AL140" s="80"/>
      <c r="AMO140" s="3"/>
      <c r="AMP140" s="3"/>
      <c r="AMQ140" s="3"/>
    </row>
    <row r="141" spans="1:38 1029:1031" x14ac:dyDescent="0.15">
      <c r="A141" s="27"/>
      <c r="B141" s="49" t="s">
        <v>38</v>
      </c>
      <c r="C141" s="140">
        <v>1.6</v>
      </c>
      <c r="D141" s="305"/>
      <c r="E141" s="264"/>
      <c r="F141" s="31"/>
      <c r="G141" s="29"/>
      <c r="H141" s="61" t="s">
        <v>44</v>
      </c>
      <c r="I141" s="51" t="s">
        <v>43</v>
      </c>
      <c r="J141" s="54"/>
      <c r="K141" s="29">
        <f t="shared" si="70"/>
        <v>0</v>
      </c>
      <c r="L141" s="51" t="s">
        <v>38</v>
      </c>
      <c r="M141" s="29">
        <f t="shared" si="71"/>
        <v>1</v>
      </c>
      <c r="N141" s="114"/>
      <c r="O141" s="106"/>
      <c r="P141" s="29">
        <f t="shared" ref="P141" si="119">IF(O141="",0,1)</f>
        <v>0</v>
      </c>
      <c r="Q141" t="s">
        <v>301</v>
      </c>
      <c r="R141" t="s">
        <v>302</v>
      </c>
      <c r="S141" s="58">
        <v>385.3</v>
      </c>
      <c r="T141" s="58">
        <v>381.7</v>
      </c>
      <c r="U141" s="58">
        <f t="shared" si="73"/>
        <v>3.6000000000000227</v>
      </c>
      <c r="V141" s="45">
        <v>10.845700000000001</v>
      </c>
      <c r="W141" s="31">
        <v>0</v>
      </c>
      <c r="X141" s="240">
        <f t="shared" si="104"/>
        <v>-79.929372931207752</v>
      </c>
      <c r="Z141" s="75"/>
      <c r="AA141" s="75"/>
      <c r="AB141" s="75"/>
      <c r="AC141" s="78"/>
      <c r="AD141" s="64"/>
      <c r="AE141" s="44"/>
      <c r="AF141" s="58"/>
      <c r="AG141" s="5"/>
      <c r="AH141" s="6"/>
      <c r="AI141" s="44"/>
      <c r="AJ141" s="75"/>
      <c r="AK141" s="75"/>
      <c r="AL141" s="80"/>
      <c r="AMO141" s="3"/>
      <c r="AMP141" s="3"/>
      <c r="AMQ141" s="3"/>
    </row>
    <row r="142" spans="1:38 1029:1031" x14ac:dyDescent="0.15">
      <c r="A142" s="27"/>
      <c r="B142" s="53"/>
      <c r="C142" s="29"/>
      <c r="D142" s="33"/>
      <c r="E142" s="29"/>
      <c r="F142" s="31"/>
      <c r="G142" s="29"/>
      <c r="H142" s="60"/>
      <c r="I142" s="31"/>
      <c r="J142" s="53"/>
      <c r="K142" s="29">
        <f t="shared" si="70"/>
        <v>0</v>
      </c>
      <c r="L142" s="6"/>
      <c r="M142" s="29">
        <f t="shared" si="71"/>
        <v>0</v>
      </c>
      <c r="N142" s="114" t="s">
        <v>433</v>
      </c>
      <c r="O142" s="114" t="s">
        <v>433</v>
      </c>
      <c r="P142" s="29">
        <f t="shared" ref="P142" si="120">IF(O142="",0,1)</f>
        <v>1</v>
      </c>
      <c r="Q142" t="s">
        <v>303</v>
      </c>
      <c r="R142" t="s">
        <v>304</v>
      </c>
      <c r="S142" s="58">
        <v>388.55</v>
      </c>
      <c r="T142" s="58">
        <v>385.3</v>
      </c>
      <c r="U142" s="58">
        <f t="shared" si="73"/>
        <v>3.25</v>
      </c>
      <c r="V142" s="45">
        <v>19.514600000000002</v>
      </c>
      <c r="W142" s="31">
        <v>2.6526000000000001</v>
      </c>
      <c r="X142" s="240">
        <f t="shared" si="104"/>
        <v>15.731229984580736</v>
      </c>
      <c r="Z142" s="75"/>
      <c r="AA142" s="75"/>
      <c r="AB142" s="75"/>
      <c r="AC142" s="78"/>
      <c r="AD142" s="64"/>
      <c r="AE142" s="44"/>
      <c r="AF142" s="58"/>
      <c r="AG142" s="5"/>
      <c r="AH142" s="6"/>
      <c r="AI142" s="44"/>
      <c r="AJ142" s="75"/>
      <c r="AK142" s="75"/>
      <c r="AL142" s="80"/>
      <c r="AMO142" s="3"/>
      <c r="AMP142" s="3"/>
      <c r="AMQ142" s="3"/>
    </row>
    <row r="143" spans="1:38 1029:1031" x14ac:dyDescent="0.15">
      <c r="A143" s="27"/>
      <c r="B143" s="53"/>
      <c r="C143" s="29"/>
      <c r="D143" s="29"/>
      <c r="E143" s="29"/>
      <c r="F143" s="29"/>
      <c r="G143" s="29"/>
      <c r="H143" s="60"/>
      <c r="I143" s="31"/>
      <c r="J143" s="53"/>
      <c r="K143" s="29">
        <f t="shared" si="70"/>
        <v>0</v>
      </c>
      <c r="L143" s="6"/>
      <c r="M143" s="29">
        <f t="shared" si="71"/>
        <v>0</v>
      </c>
      <c r="N143" s="114"/>
      <c r="O143" s="106"/>
      <c r="P143" s="29">
        <f t="shared" ref="P143" si="121">IF(O143="",0,1)</f>
        <v>0</v>
      </c>
      <c r="Q143" t="s">
        <v>305</v>
      </c>
      <c r="R143" t="s">
        <v>306</v>
      </c>
      <c r="S143" s="58">
        <v>391.8</v>
      </c>
      <c r="T143" s="58">
        <v>388.55</v>
      </c>
      <c r="U143" s="58">
        <f t="shared" si="73"/>
        <v>3.25</v>
      </c>
      <c r="V143" s="45">
        <v>16.861999999999998</v>
      </c>
      <c r="W143" s="31">
        <v>2.2890999999999999</v>
      </c>
      <c r="X143" s="240">
        <f t="shared" si="104"/>
        <v>15.707923611635294</v>
      </c>
      <c r="Z143" s="75"/>
      <c r="AA143" s="75"/>
      <c r="AB143" s="75"/>
      <c r="AC143" s="78"/>
      <c r="AD143" s="64"/>
      <c r="AE143" s="44"/>
      <c r="AF143" s="58"/>
      <c r="AG143" s="5"/>
      <c r="AH143" s="6"/>
      <c r="AI143" s="44"/>
      <c r="AJ143" s="75"/>
      <c r="AK143" s="75"/>
      <c r="AL143" s="80"/>
      <c r="AMO143" s="3"/>
      <c r="AMP143" s="3"/>
      <c r="AMQ143" s="3"/>
    </row>
    <row r="144" spans="1:38 1029:1031" x14ac:dyDescent="0.15">
      <c r="A144" s="27"/>
      <c r="B144" s="53"/>
      <c r="C144" s="29"/>
      <c r="D144" s="29"/>
      <c r="E144" s="29"/>
      <c r="F144" s="29"/>
      <c r="G144" s="29"/>
      <c r="H144" s="60"/>
      <c r="I144" s="31"/>
      <c r="J144" s="53"/>
      <c r="K144" s="29">
        <f t="shared" si="70"/>
        <v>0</v>
      </c>
      <c r="L144" s="6"/>
      <c r="M144" s="29">
        <f t="shared" si="71"/>
        <v>0</v>
      </c>
      <c r="N144" s="114"/>
      <c r="O144" s="106"/>
      <c r="P144" s="29">
        <f t="shared" ref="P144" si="122">IF(O144="",0,1)</f>
        <v>0</v>
      </c>
      <c r="Q144" t="s">
        <v>307</v>
      </c>
      <c r="R144" t="s">
        <v>308</v>
      </c>
      <c r="S144" s="58">
        <v>394.65</v>
      </c>
      <c r="T144" s="58">
        <v>391.8</v>
      </c>
      <c r="U144" s="58">
        <f t="shared" si="73"/>
        <v>2.8499999999999659</v>
      </c>
      <c r="V144" s="45">
        <v>14.572900000000001</v>
      </c>
      <c r="W144" s="31">
        <v>0.46879999999999999</v>
      </c>
      <c r="X144" s="240">
        <f t="shared" si="104"/>
        <v>3.3238561836629117</v>
      </c>
      <c r="Z144" s="75"/>
      <c r="AA144" s="75"/>
      <c r="AB144" s="75"/>
      <c r="AC144" s="78"/>
      <c r="AD144" s="64"/>
      <c r="AE144" s="44"/>
      <c r="AF144" s="58"/>
      <c r="AG144" s="5"/>
      <c r="AH144" s="6"/>
      <c r="AI144" s="44"/>
      <c r="AJ144" s="75"/>
      <c r="AK144" s="75"/>
      <c r="AL144" s="80"/>
      <c r="AMO144" s="3"/>
      <c r="AMP144" s="3"/>
      <c r="AMQ144" s="3"/>
    </row>
    <row r="145" spans="1:38 1029:1031" x14ac:dyDescent="0.15">
      <c r="A145" s="27"/>
      <c r="B145" s="53"/>
      <c r="C145" s="29"/>
      <c r="D145" s="29"/>
      <c r="E145" s="29"/>
      <c r="F145" s="31"/>
      <c r="G145" s="29"/>
      <c r="H145" s="60"/>
      <c r="I145" s="31"/>
      <c r="J145" s="53"/>
      <c r="K145" s="29">
        <f t="shared" si="70"/>
        <v>0</v>
      </c>
      <c r="L145" s="6"/>
      <c r="M145" s="29">
        <f t="shared" si="71"/>
        <v>0</v>
      </c>
      <c r="N145" s="114"/>
      <c r="O145" s="106"/>
      <c r="P145" s="29">
        <f t="shared" ref="P145" si="123">IF(O145="",0,1)</f>
        <v>0</v>
      </c>
      <c r="Q145" t="s">
        <v>309</v>
      </c>
      <c r="R145" t="s">
        <v>310</v>
      </c>
      <c r="S145" s="58">
        <v>397.5</v>
      </c>
      <c r="T145" s="58">
        <v>394.65</v>
      </c>
      <c r="U145" s="58">
        <f t="shared" si="73"/>
        <v>2.8500000000000227</v>
      </c>
      <c r="V145" s="45">
        <v>14.104100000000001</v>
      </c>
      <c r="W145" s="31">
        <v>1.7644</v>
      </c>
      <c r="X145" s="240">
        <f t="shared" si="104"/>
        <v>14.298564794930186</v>
      </c>
      <c r="Z145" s="75"/>
      <c r="AA145" s="75"/>
      <c r="AB145" s="75"/>
      <c r="AC145" s="78"/>
      <c r="AD145" s="64"/>
      <c r="AE145" s="44"/>
      <c r="AF145" s="58"/>
      <c r="AG145" s="5"/>
      <c r="AH145" s="6"/>
      <c r="AI145" s="44"/>
      <c r="AJ145" s="75"/>
      <c r="AK145" s="75"/>
      <c r="AL145" s="80"/>
      <c r="AMO145" s="3"/>
      <c r="AMP145" s="3"/>
      <c r="AMQ145" s="3"/>
    </row>
    <row r="146" spans="1:38 1029:1031" x14ac:dyDescent="0.15">
      <c r="A146" s="27"/>
      <c r="B146" s="53"/>
      <c r="C146" s="29"/>
      <c r="D146" s="29"/>
      <c r="E146" s="29"/>
      <c r="F146" s="29"/>
      <c r="G146" s="29"/>
      <c r="H146" s="60"/>
      <c r="I146" s="31"/>
      <c r="J146" s="53"/>
      <c r="K146" s="29">
        <f t="shared" si="70"/>
        <v>0</v>
      </c>
      <c r="L146" s="6"/>
      <c r="M146" s="29">
        <f t="shared" si="71"/>
        <v>0</v>
      </c>
      <c r="N146" s="114"/>
      <c r="O146" s="43"/>
      <c r="P146" s="29">
        <f t="shared" ref="P146" si="124">IF(O146="",0,1)</f>
        <v>0</v>
      </c>
      <c r="Q146" t="s">
        <v>311</v>
      </c>
      <c r="R146" t="s">
        <v>312</v>
      </c>
      <c r="S146" s="58">
        <v>402.25</v>
      </c>
      <c r="T146" s="58">
        <v>397.5</v>
      </c>
      <c r="U146" s="58">
        <f t="shared" si="73"/>
        <v>4.75</v>
      </c>
      <c r="V146" s="45">
        <v>12.339700000000001</v>
      </c>
      <c r="W146" s="31">
        <v>2.0000000000131E-4</v>
      </c>
      <c r="X146" s="240">
        <f t="shared" si="104"/>
        <v>1.6208112160143173E-3</v>
      </c>
      <c r="Z146" s="75"/>
      <c r="AA146" s="75"/>
      <c r="AB146" s="75"/>
      <c r="AC146" s="78"/>
      <c r="AD146" s="64"/>
      <c r="AE146" s="44"/>
      <c r="AF146" s="58"/>
      <c r="AG146" s="5"/>
      <c r="AH146" s="6"/>
      <c r="AI146" s="44"/>
      <c r="AJ146" s="75"/>
      <c r="AK146" s="75"/>
      <c r="AL146" s="80"/>
      <c r="AMO146" s="3"/>
      <c r="AMP146" s="3"/>
      <c r="AMQ146" s="3"/>
    </row>
    <row r="147" spans="1:38 1029:1031" x14ac:dyDescent="0.15">
      <c r="A147" s="27"/>
      <c r="B147" s="53"/>
      <c r="C147" s="29"/>
      <c r="D147" s="29"/>
      <c r="E147" s="29"/>
      <c r="F147" s="29"/>
      <c r="G147" s="29"/>
      <c r="H147" s="60"/>
      <c r="I147" s="31"/>
      <c r="J147" s="53"/>
      <c r="K147" s="29">
        <f t="shared" si="70"/>
        <v>0</v>
      </c>
      <c r="L147" s="6"/>
      <c r="M147" s="29">
        <f t="shared" si="71"/>
        <v>0</v>
      </c>
      <c r="N147" s="114"/>
      <c r="O147" s="3"/>
      <c r="P147" s="29">
        <f t="shared" ref="P147" si="125">IF(O147="",0,1)</f>
        <v>0</v>
      </c>
      <c r="Q147" t="s">
        <v>313</v>
      </c>
      <c r="R147" t="s">
        <v>314</v>
      </c>
      <c r="S147" s="58">
        <v>407</v>
      </c>
      <c r="T147" s="58">
        <v>402.25</v>
      </c>
      <c r="U147" s="58">
        <f t="shared" si="73"/>
        <v>4.75</v>
      </c>
      <c r="V147" s="45">
        <v>12.339499999999999</v>
      </c>
      <c r="W147" s="31">
        <v>7.9229000000000003</v>
      </c>
      <c r="X147" s="240">
        <f t="shared" si="104"/>
        <v>179.38912285468456</v>
      </c>
      <c r="Z147" s="75"/>
      <c r="AA147" s="75"/>
      <c r="AB147" s="75"/>
      <c r="AC147" s="78"/>
      <c r="AD147" s="64"/>
      <c r="AE147" s="44"/>
      <c r="AF147" s="58"/>
      <c r="AG147" s="5"/>
      <c r="AH147" s="6"/>
      <c r="AI147" s="44"/>
      <c r="AJ147" s="75"/>
      <c r="AK147" s="75"/>
      <c r="AL147" s="80"/>
      <c r="AMO147" s="3"/>
      <c r="AMP147" s="3"/>
      <c r="AMQ147" s="3"/>
    </row>
    <row r="148" spans="1:38 1029:1031" x14ac:dyDescent="0.15">
      <c r="A148" s="27"/>
      <c r="B148" s="53"/>
      <c r="C148" s="29"/>
      <c r="D148" s="29"/>
      <c r="E148" s="29"/>
      <c r="F148" s="29"/>
      <c r="G148" s="29"/>
      <c r="H148" s="60"/>
      <c r="I148" s="31"/>
      <c r="J148" s="53"/>
      <c r="K148" s="29">
        <f t="shared" si="70"/>
        <v>0</v>
      </c>
      <c r="L148" s="6"/>
      <c r="M148" s="29">
        <f t="shared" si="71"/>
        <v>0</v>
      </c>
      <c r="N148" s="114"/>
      <c r="O148" s="43"/>
      <c r="P148" s="29">
        <f t="shared" ref="P148" si="126">IF(O148="",0,1)</f>
        <v>0</v>
      </c>
      <c r="Q148" t="s">
        <v>315</v>
      </c>
      <c r="R148" t="s">
        <v>316</v>
      </c>
      <c r="S148" s="58">
        <v>409.1</v>
      </c>
      <c r="T148" s="58">
        <v>407</v>
      </c>
      <c r="U148" s="58">
        <f t="shared" si="73"/>
        <v>2.1000000000000227</v>
      </c>
      <c r="V148" s="45">
        <v>4.4165999999999999</v>
      </c>
      <c r="W148" s="31">
        <v>0</v>
      </c>
      <c r="X148" s="240">
        <f t="shared" si="104"/>
        <v>-56.344246705610658</v>
      </c>
      <c r="Z148" s="75"/>
      <c r="AA148" s="75"/>
      <c r="AB148" s="75"/>
      <c r="AC148" s="78"/>
      <c r="AD148" s="64"/>
      <c r="AE148" s="44"/>
      <c r="AF148" s="58"/>
      <c r="AG148" s="5"/>
      <c r="AH148" s="6"/>
      <c r="AI148" s="44"/>
      <c r="AJ148" s="75"/>
      <c r="AK148" s="75"/>
      <c r="AL148" s="80"/>
      <c r="AMO148" s="3"/>
      <c r="AMP148" s="3"/>
      <c r="AMQ148" s="3"/>
    </row>
    <row r="149" spans="1:38 1029:1031" x14ac:dyDescent="0.15">
      <c r="A149" s="27"/>
      <c r="B149" s="53"/>
      <c r="C149" s="29"/>
      <c r="D149" s="29"/>
      <c r="E149" s="29"/>
      <c r="F149" s="29"/>
      <c r="G149" s="29"/>
      <c r="H149" s="60"/>
      <c r="I149" s="31"/>
      <c r="J149" s="53"/>
      <c r="K149" s="29">
        <f t="shared" si="70"/>
        <v>0</v>
      </c>
      <c r="L149" s="6"/>
      <c r="M149" s="29">
        <f t="shared" si="71"/>
        <v>0</v>
      </c>
      <c r="N149" s="114"/>
      <c r="O149" s="43"/>
      <c r="P149" s="29">
        <f t="shared" ref="P149" si="127">IF(O149="",0,1)</f>
        <v>0</v>
      </c>
      <c r="Q149" t="s">
        <v>317</v>
      </c>
      <c r="R149" t="s">
        <v>318</v>
      </c>
      <c r="S149" s="58">
        <v>411.2</v>
      </c>
      <c r="T149" s="58">
        <v>409.1</v>
      </c>
      <c r="U149" s="58">
        <f t="shared" si="73"/>
        <v>2.0999999999999659</v>
      </c>
      <c r="V149" s="45">
        <v>6.9051</v>
      </c>
      <c r="W149" s="31">
        <v>0</v>
      </c>
      <c r="X149" s="240">
        <f t="shared" si="104"/>
        <v>-21.938856787012512</v>
      </c>
      <c r="Z149" s="75"/>
      <c r="AA149" s="75"/>
      <c r="AB149" s="75"/>
      <c r="AC149" s="78"/>
      <c r="AD149" s="64"/>
      <c r="AE149" s="44"/>
      <c r="AF149" s="58"/>
      <c r="AG149" s="5"/>
      <c r="AH149" s="6"/>
      <c r="AI149" s="44"/>
      <c r="AJ149" s="75"/>
      <c r="AK149" s="75"/>
      <c r="AL149" s="80"/>
      <c r="AMO149" s="3"/>
      <c r="AMP149" s="3"/>
      <c r="AMQ149" s="3"/>
    </row>
    <row r="150" spans="1:38 1029:1031" x14ac:dyDescent="0.15">
      <c r="A150" s="27"/>
      <c r="B150" s="53"/>
      <c r="C150" s="29"/>
      <c r="D150" s="29"/>
      <c r="E150" s="29"/>
      <c r="F150" s="29"/>
      <c r="G150" s="29"/>
      <c r="H150" s="60"/>
      <c r="I150" s="31"/>
      <c r="J150" s="53"/>
      <c r="K150" s="29">
        <f t="shared" si="70"/>
        <v>0</v>
      </c>
      <c r="L150" s="6"/>
      <c r="M150" s="29">
        <f t="shared" si="71"/>
        <v>0</v>
      </c>
      <c r="N150" s="114"/>
      <c r="O150" s="43"/>
      <c r="P150" s="29">
        <f t="shared" ref="P150" si="128">IF(O150="",0,1)</f>
        <v>0</v>
      </c>
      <c r="Q150" t="s">
        <v>319</v>
      </c>
      <c r="R150" t="s">
        <v>320</v>
      </c>
      <c r="S150" s="58">
        <v>413.6</v>
      </c>
      <c r="T150" s="58">
        <v>411.2</v>
      </c>
      <c r="U150" s="58">
        <f t="shared" si="73"/>
        <v>2.4000000000000341</v>
      </c>
      <c r="V150" s="45">
        <v>8.42</v>
      </c>
      <c r="W150" s="31">
        <v>0</v>
      </c>
      <c r="X150" s="240">
        <f t="shared" si="104"/>
        <v>-9.907363420427572</v>
      </c>
      <c r="Z150" s="75"/>
      <c r="AA150" s="75"/>
      <c r="AB150" s="75"/>
      <c r="AC150" s="78"/>
      <c r="AD150" s="64"/>
      <c r="AE150" s="44"/>
      <c r="AF150" s="58"/>
      <c r="AG150" s="5"/>
      <c r="AH150" s="6"/>
      <c r="AI150" s="44"/>
      <c r="AJ150" s="75"/>
      <c r="AK150" s="75"/>
      <c r="AL150" s="80"/>
      <c r="AMO150" s="3"/>
      <c r="AMP150" s="3"/>
      <c r="AMQ150" s="3"/>
    </row>
    <row r="151" spans="1:38 1029:1031" x14ac:dyDescent="0.15">
      <c r="A151" s="27"/>
      <c r="B151" s="53"/>
      <c r="C151" s="29"/>
      <c r="D151" s="29"/>
      <c r="E151" s="29"/>
      <c r="F151" s="29"/>
      <c r="G151" s="29"/>
      <c r="H151" s="60"/>
      <c r="I151" s="31"/>
      <c r="J151" s="53"/>
      <c r="K151" s="29">
        <f t="shared" si="70"/>
        <v>0</v>
      </c>
      <c r="L151" s="6"/>
      <c r="M151" s="29">
        <f t="shared" si="71"/>
        <v>0</v>
      </c>
      <c r="N151" s="114"/>
      <c r="O151" s="43"/>
      <c r="P151" s="29">
        <f t="shared" ref="P151" si="129">IF(O151="",0,1)</f>
        <v>0</v>
      </c>
      <c r="Q151" t="s">
        <v>321</v>
      </c>
      <c r="R151" t="s">
        <v>322</v>
      </c>
      <c r="S151" s="58">
        <v>416</v>
      </c>
      <c r="T151" s="58">
        <v>413.6</v>
      </c>
      <c r="U151" s="58">
        <f t="shared" si="73"/>
        <v>2.3999999999999773</v>
      </c>
      <c r="V151" s="45">
        <v>9.2542000000000009</v>
      </c>
      <c r="W151" s="31">
        <v>0</v>
      </c>
      <c r="X151" s="240">
        <f t="shared" si="104"/>
        <v>-79.719478723174319</v>
      </c>
      <c r="Z151" s="75"/>
      <c r="AA151" s="75"/>
      <c r="AB151" s="75"/>
      <c r="AC151" s="78"/>
      <c r="AD151" s="64"/>
      <c r="AE151" s="44"/>
      <c r="AF151" s="58"/>
      <c r="AG151" s="5"/>
      <c r="AH151" s="6"/>
      <c r="AI151" s="44"/>
      <c r="AJ151" s="75"/>
      <c r="AK151" s="75"/>
      <c r="AL151" s="80"/>
      <c r="AMO151" s="3"/>
      <c r="AMP151" s="3"/>
      <c r="AMQ151" s="3"/>
    </row>
    <row r="152" spans="1:38 1029:1031" x14ac:dyDescent="0.15">
      <c r="A152" s="27"/>
      <c r="B152" s="53"/>
      <c r="C152" s="29"/>
      <c r="D152" s="29"/>
      <c r="E152" s="29"/>
      <c r="F152" s="29"/>
      <c r="G152" s="29"/>
      <c r="H152" s="60"/>
      <c r="I152" s="31"/>
      <c r="J152" s="53"/>
      <c r="K152" s="29">
        <f t="shared" si="70"/>
        <v>0</v>
      </c>
      <c r="L152" s="6"/>
      <c r="M152" s="29">
        <f t="shared" si="71"/>
        <v>0</v>
      </c>
      <c r="N152" s="114"/>
      <c r="O152" s="43"/>
      <c r="P152" s="29">
        <f t="shared" ref="P152" si="130">IF(O152="",0,1)</f>
        <v>0</v>
      </c>
      <c r="Q152" t="s">
        <v>323</v>
      </c>
      <c r="R152" t="s">
        <v>324</v>
      </c>
      <c r="S152" s="58">
        <v>418.7</v>
      </c>
      <c r="T152" s="58">
        <v>416</v>
      </c>
      <c r="U152" s="58">
        <f t="shared" si="73"/>
        <v>2.6999999999999886</v>
      </c>
      <c r="V152" s="45">
        <v>16.631599999999999</v>
      </c>
      <c r="W152" s="31">
        <v>0.84209999999999896</v>
      </c>
      <c r="X152" s="240">
        <f t="shared" si="104"/>
        <v>5.3332911111814809</v>
      </c>
      <c r="Z152" s="75"/>
      <c r="AA152" s="75"/>
      <c r="AB152" s="75"/>
      <c r="AC152" s="78"/>
      <c r="AD152" s="64"/>
      <c r="AE152" s="44"/>
      <c r="AF152" s="58"/>
      <c r="AG152" s="5"/>
      <c r="AH152" s="6"/>
      <c r="AI152" s="44"/>
      <c r="AJ152" s="75"/>
      <c r="AK152" s="75"/>
      <c r="AL152" s="80"/>
      <c r="AMO152" s="3"/>
      <c r="AMP152" s="3"/>
      <c r="AMQ152" s="3"/>
    </row>
    <row r="153" spans="1:38 1029:1031" x14ac:dyDescent="0.15">
      <c r="A153" s="27"/>
      <c r="B153" s="53"/>
      <c r="C153" s="29"/>
      <c r="D153" s="29"/>
      <c r="E153" s="29"/>
      <c r="F153" s="29"/>
      <c r="G153" s="29"/>
      <c r="H153" s="60"/>
      <c r="I153" s="31"/>
      <c r="J153" s="53"/>
      <c r="K153" s="29">
        <f t="shared" si="70"/>
        <v>0</v>
      </c>
      <c r="L153" s="6"/>
      <c r="M153" s="29">
        <f t="shared" si="71"/>
        <v>0</v>
      </c>
      <c r="N153" s="114"/>
      <c r="O153" s="43"/>
      <c r="P153" s="29">
        <f t="shared" ref="P153" si="131">IF(O153="",0,1)</f>
        <v>0</v>
      </c>
      <c r="Q153" t="s">
        <v>325</v>
      </c>
      <c r="R153" t="s">
        <v>326</v>
      </c>
      <c r="S153" s="58">
        <v>421.3</v>
      </c>
      <c r="T153" s="58">
        <v>418.7</v>
      </c>
      <c r="U153" s="58">
        <f t="shared" si="73"/>
        <v>2.6000000000000227</v>
      </c>
      <c r="V153" s="45">
        <v>15.7895</v>
      </c>
      <c r="W153" s="31">
        <v>0</v>
      </c>
      <c r="X153" s="240">
        <f t="shared" si="104"/>
        <v>-0.24383292694511738</v>
      </c>
      <c r="Z153" s="75"/>
      <c r="AA153" s="75"/>
      <c r="AB153" s="75"/>
      <c r="AC153" s="78"/>
      <c r="AD153" s="64"/>
      <c r="AE153" s="44"/>
      <c r="AF153" s="58"/>
      <c r="AG153" s="5"/>
      <c r="AH153" s="6"/>
      <c r="AI153" s="44"/>
      <c r="AJ153" s="75"/>
      <c r="AK153" s="75"/>
      <c r="AL153" s="80"/>
      <c r="AMO153" s="3"/>
      <c r="AMP153" s="3"/>
      <c r="AMQ153" s="3"/>
    </row>
    <row r="154" spans="1:38 1029:1031" x14ac:dyDescent="0.15">
      <c r="A154" s="27"/>
      <c r="B154" s="53"/>
      <c r="C154" s="29"/>
      <c r="D154" s="29"/>
      <c r="E154" s="29"/>
      <c r="F154" s="29"/>
      <c r="G154" s="29"/>
      <c r="H154" s="60"/>
      <c r="I154" s="31"/>
      <c r="J154" s="53"/>
      <c r="K154" s="29">
        <f t="shared" si="70"/>
        <v>0</v>
      </c>
      <c r="L154" s="6"/>
      <c r="M154" s="29">
        <f t="shared" si="71"/>
        <v>0</v>
      </c>
      <c r="N154" s="114"/>
      <c r="O154" s="43" t="s">
        <v>455</v>
      </c>
      <c r="P154" s="29">
        <f t="shared" ref="P154" si="132">IF(O154="",0,1)</f>
        <v>1</v>
      </c>
      <c r="Q154" t="s">
        <v>327</v>
      </c>
      <c r="R154" t="s">
        <v>328</v>
      </c>
      <c r="S154" s="58">
        <v>422.9</v>
      </c>
      <c r="T154" s="58">
        <v>421.3</v>
      </c>
      <c r="U154" s="58">
        <f t="shared" si="73"/>
        <v>1.5999999999999659</v>
      </c>
      <c r="V154" s="45">
        <v>15.827999999999999</v>
      </c>
      <c r="W154" s="31">
        <v>5.3087999999999997</v>
      </c>
      <c r="X154" s="240">
        <f t="shared" si="104"/>
        <v>50.46771617613507</v>
      </c>
      <c r="Z154" s="75"/>
      <c r="AA154" s="75"/>
      <c r="AB154" s="75"/>
      <c r="AC154" s="78"/>
      <c r="AD154" s="64"/>
      <c r="AE154" s="44"/>
      <c r="AF154" s="58"/>
      <c r="AG154" s="5"/>
      <c r="AH154" s="6"/>
      <c r="AI154" s="44"/>
      <c r="AJ154" s="75"/>
      <c r="AK154" s="75"/>
      <c r="AL154" s="80"/>
      <c r="AMO154" s="3"/>
      <c r="AMP154" s="3"/>
      <c r="AMQ154" s="3"/>
    </row>
    <row r="155" spans="1:38 1029:1031" x14ac:dyDescent="0.15">
      <c r="A155" s="27"/>
      <c r="B155" s="53"/>
      <c r="C155" s="29"/>
      <c r="D155" s="29"/>
      <c r="E155" s="29"/>
      <c r="F155" s="29"/>
      <c r="G155" s="29"/>
      <c r="H155" s="60"/>
      <c r="I155" s="31"/>
      <c r="J155" s="53"/>
      <c r="K155" s="29">
        <f t="shared" si="70"/>
        <v>0</v>
      </c>
      <c r="L155" s="6"/>
      <c r="M155" s="29">
        <f t="shared" si="71"/>
        <v>0</v>
      </c>
      <c r="N155" s="114"/>
      <c r="O155" s="43"/>
      <c r="P155" s="29">
        <f t="shared" ref="P155" si="133">IF(O155="",0,1)</f>
        <v>0</v>
      </c>
      <c r="Q155" t="s">
        <v>329</v>
      </c>
      <c r="R155" t="s">
        <v>330</v>
      </c>
      <c r="S155" s="58">
        <v>426.2</v>
      </c>
      <c r="T155" s="58">
        <v>422.9</v>
      </c>
      <c r="U155" s="58">
        <f t="shared" si="73"/>
        <v>3.3000000000000114</v>
      </c>
      <c r="V155" s="45">
        <v>10.5192</v>
      </c>
      <c r="W155" s="31">
        <v>0.54309999999999903</v>
      </c>
      <c r="X155" s="240">
        <f t="shared" si="104"/>
        <v>5.4440111867363044</v>
      </c>
      <c r="Z155" s="75"/>
      <c r="AA155" s="75"/>
      <c r="AB155" s="75"/>
      <c r="AC155" s="78"/>
      <c r="AD155" s="64"/>
      <c r="AE155" s="44"/>
      <c r="AF155" s="58"/>
      <c r="AG155" s="5"/>
      <c r="AH155" s="6"/>
      <c r="AI155" s="44"/>
      <c r="AJ155" s="75"/>
      <c r="AK155" s="75"/>
      <c r="AL155" s="80"/>
      <c r="AMO155" s="3"/>
      <c r="AMP155" s="3"/>
      <c r="AMQ155" s="3"/>
    </row>
    <row r="156" spans="1:38 1029:1031" x14ac:dyDescent="0.15">
      <c r="A156" s="27"/>
      <c r="B156" s="53"/>
      <c r="C156" s="29"/>
      <c r="D156" s="29"/>
      <c r="E156" s="29"/>
      <c r="F156" s="31"/>
      <c r="G156" s="29"/>
      <c r="H156" s="60"/>
      <c r="I156" s="31"/>
      <c r="J156" s="53"/>
      <c r="K156" s="29">
        <f t="shared" si="70"/>
        <v>0</v>
      </c>
      <c r="L156" s="6"/>
      <c r="M156" s="29">
        <f t="shared" si="71"/>
        <v>0</v>
      </c>
      <c r="N156" s="114"/>
      <c r="O156" s="43"/>
      <c r="P156" s="29">
        <f t="shared" ref="P156" si="134">IF(O156="",0,1)</f>
        <v>0</v>
      </c>
      <c r="Q156" t="s">
        <v>331</v>
      </c>
      <c r="R156" t="s">
        <v>332</v>
      </c>
      <c r="S156" s="58">
        <v>428.2</v>
      </c>
      <c r="T156" s="58">
        <v>426.2</v>
      </c>
      <c r="U156" s="58">
        <f t="shared" si="73"/>
        <v>2</v>
      </c>
      <c r="V156" s="45">
        <v>9.9761000000000006</v>
      </c>
      <c r="W156" s="31">
        <v>2.4167000000000001</v>
      </c>
      <c r="X156" s="240">
        <f t="shared" si="104"/>
        <v>31.9694684763341</v>
      </c>
      <c r="Z156" s="75"/>
      <c r="AA156" s="75"/>
      <c r="AB156" s="75"/>
      <c r="AC156" s="78"/>
      <c r="AD156" s="64"/>
      <c r="AE156" s="44"/>
      <c r="AF156" s="58"/>
      <c r="AG156" s="5"/>
      <c r="AH156" s="6"/>
      <c r="AI156" s="44"/>
      <c r="AJ156" s="75"/>
      <c r="AK156" s="75"/>
      <c r="AL156" s="80"/>
      <c r="AMO156" s="3"/>
      <c r="AMP156" s="3"/>
      <c r="AMQ156" s="3"/>
    </row>
    <row r="157" spans="1:38 1029:1031" x14ac:dyDescent="0.15">
      <c r="A157" s="27"/>
      <c r="B157" s="53"/>
      <c r="C157" s="29"/>
      <c r="D157" s="29"/>
      <c r="E157" s="29"/>
      <c r="F157" s="31"/>
      <c r="G157" s="29"/>
      <c r="H157" s="60"/>
      <c r="I157" s="31"/>
      <c r="J157" s="53"/>
      <c r="K157" s="29">
        <f t="shared" si="70"/>
        <v>0</v>
      </c>
      <c r="L157" s="6"/>
      <c r="M157" s="29">
        <f t="shared" si="71"/>
        <v>0</v>
      </c>
      <c r="N157" s="114"/>
      <c r="O157" s="43"/>
      <c r="P157" s="29">
        <f t="shared" ref="P157" si="135">IF(O157="",0,1)</f>
        <v>0</v>
      </c>
      <c r="Q157" t="s">
        <v>333</v>
      </c>
      <c r="R157" t="s">
        <v>334</v>
      </c>
      <c r="S157" s="58">
        <v>436</v>
      </c>
      <c r="T157" s="58">
        <v>428.2</v>
      </c>
      <c r="U157" s="58">
        <f t="shared" si="73"/>
        <v>7.8000000000000114</v>
      </c>
      <c r="V157" s="45">
        <v>7.5594000000000001</v>
      </c>
      <c r="W157" s="31">
        <v>0.8206</v>
      </c>
      <c r="X157" s="240">
        <f t="shared" si="104"/>
        <v>12.177242238974301</v>
      </c>
      <c r="Z157" s="75"/>
      <c r="AA157" s="75"/>
      <c r="AB157" s="75"/>
      <c r="AC157" s="78"/>
      <c r="AD157" s="64"/>
      <c r="AE157" s="44"/>
      <c r="AF157" s="58"/>
      <c r="AG157" s="5"/>
      <c r="AH157" s="6"/>
      <c r="AI157" s="44"/>
      <c r="AJ157" s="75"/>
      <c r="AK157" s="75"/>
      <c r="AL157" s="80"/>
      <c r="AMO157" s="3"/>
      <c r="AMP157" s="3"/>
      <c r="AMQ157" s="3"/>
    </row>
    <row r="158" spans="1:38 1029:1031" x14ac:dyDescent="0.15">
      <c r="A158" s="27"/>
      <c r="B158" s="53"/>
      <c r="C158" s="29"/>
      <c r="D158" s="29"/>
      <c r="E158" s="29"/>
      <c r="F158" s="29"/>
      <c r="G158" s="29"/>
      <c r="H158" s="60"/>
      <c r="I158" s="31"/>
      <c r="J158" s="53"/>
      <c r="K158" s="29">
        <f t="shared" si="70"/>
        <v>0</v>
      </c>
      <c r="L158" s="6"/>
      <c r="M158" s="29">
        <f t="shared" si="71"/>
        <v>0</v>
      </c>
      <c r="N158" s="114"/>
      <c r="O158" s="43"/>
      <c r="P158" s="29">
        <f t="shared" ref="P158" si="136">IF(O158="",0,1)</f>
        <v>0</v>
      </c>
      <c r="Q158" t="s">
        <v>335</v>
      </c>
      <c r="R158" t="s">
        <v>336</v>
      </c>
      <c r="S158" s="58">
        <v>439</v>
      </c>
      <c r="T158" s="58">
        <v>436</v>
      </c>
      <c r="U158" s="58">
        <f t="shared" si="73"/>
        <v>3</v>
      </c>
      <c r="V158" s="45">
        <v>6.7388000000000003</v>
      </c>
      <c r="W158" s="31">
        <v>0</v>
      </c>
      <c r="X158" s="240">
        <f t="shared" ref="X158:X194" si="137">IF(V158&gt;V159,(V158/V159*100)-100,(-1)*(V159/V158*100)+100)</f>
        <v>-18.443936605923895</v>
      </c>
      <c r="Z158" s="75"/>
      <c r="AA158" s="75"/>
      <c r="AB158" s="75"/>
      <c r="AC158" s="78"/>
      <c r="AD158" s="64"/>
      <c r="AE158" s="44"/>
      <c r="AF158" s="58"/>
      <c r="AG158" s="5"/>
      <c r="AH158" s="6"/>
      <c r="AI158" s="44"/>
      <c r="AJ158" s="75"/>
      <c r="AK158" s="75"/>
      <c r="AL158" s="80"/>
      <c r="AMO158" s="3"/>
      <c r="AMP158" s="3"/>
      <c r="AMQ158" s="3"/>
    </row>
    <row r="159" spans="1:38 1029:1031" x14ac:dyDescent="0.15">
      <c r="A159" s="27"/>
      <c r="B159" s="256" t="s">
        <v>36</v>
      </c>
      <c r="C159" s="259">
        <v>12.9</v>
      </c>
      <c r="D159" s="29"/>
      <c r="E159" s="29"/>
      <c r="F159" s="29"/>
      <c r="G159" s="29"/>
      <c r="H159" s="61" t="s">
        <v>44</v>
      </c>
      <c r="I159" s="31"/>
      <c r="J159" s="53"/>
      <c r="K159" s="29">
        <f t="shared" si="70"/>
        <v>0</v>
      </c>
      <c r="L159" s="6"/>
      <c r="M159" s="29">
        <f t="shared" ref="M159:M196" si="138">IF(L159="",0,1)</f>
        <v>0</v>
      </c>
      <c r="N159" s="114"/>
      <c r="O159" s="43"/>
      <c r="P159" s="29">
        <f t="shared" ref="P159" si="139">IF(O159="",0,1)</f>
        <v>0</v>
      </c>
      <c r="Q159" t="s">
        <v>337</v>
      </c>
      <c r="R159" t="s">
        <v>338</v>
      </c>
      <c r="S159" s="58">
        <v>443.7</v>
      </c>
      <c r="T159" s="58">
        <v>439</v>
      </c>
      <c r="U159" s="58">
        <f t="shared" ref="U159:U196" si="140">S159-T159</f>
        <v>4.6999999999999886</v>
      </c>
      <c r="V159" s="45">
        <v>7.9817</v>
      </c>
      <c r="W159" s="31">
        <v>0</v>
      </c>
      <c r="X159" s="240">
        <f t="shared" si="137"/>
        <v>-226.14856484207621</v>
      </c>
      <c r="Z159" s="75"/>
      <c r="AA159" s="75"/>
      <c r="AB159" s="75"/>
      <c r="AC159" s="78"/>
      <c r="AD159" s="64"/>
      <c r="AE159" s="44"/>
      <c r="AF159" s="58"/>
      <c r="AG159" s="5"/>
      <c r="AH159" s="6"/>
      <c r="AI159" s="44"/>
      <c r="AJ159" s="75"/>
      <c r="AK159" s="75"/>
      <c r="AL159" s="80"/>
      <c r="AMO159" s="3"/>
      <c r="AMP159" s="3"/>
      <c r="AMQ159" s="3"/>
    </row>
    <row r="160" spans="1:38 1029:1031" x14ac:dyDescent="0.15">
      <c r="A160" s="27"/>
      <c r="B160" s="257"/>
      <c r="C160" s="260"/>
      <c r="D160" s="29"/>
      <c r="E160" s="29"/>
      <c r="F160" s="29"/>
      <c r="G160" s="29"/>
      <c r="H160" s="61" t="s">
        <v>44</v>
      </c>
      <c r="I160" s="31"/>
      <c r="J160" s="53"/>
      <c r="K160" s="29">
        <f t="shared" ref="K160:K165" si="141">IF(J160="",0,1)</f>
        <v>0</v>
      </c>
      <c r="L160" s="6"/>
      <c r="M160" s="29">
        <f t="shared" si="138"/>
        <v>0</v>
      </c>
      <c r="N160" s="114"/>
      <c r="O160" s="43"/>
      <c r="P160" s="29">
        <f t="shared" ref="P160" si="142">IF(O160="",0,1)</f>
        <v>0</v>
      </c>
      <c r="Q160" t="s">
        <v>339</v>
      </c>
      <c r="R160" t="s">
        <v>340</v>
      </c>
      <c r="S160" s="58">
        <v>445.4667</v>
      </c>
      <c r="T160" s="58">
        <v>443.7</v>
      </c>
      <c r="U160" s="58">
        <f t="shared" si="140"/>
        <v>1.7667000000000144</v>
      </c>
      <c r="V160" s="45">
        <v>26.0322</v>
      </c>
      <c r="W160" s="31">
        <v>0</v>
      </c>
      <c r="X160" s="240">
        <f t="shared" si="137"/>
        <v>-14.410614546599973</v>
      </c>
      <c r="Z160" s="75"/>
      <c r="AA160" s="75"/>
      <c r="AB160" s="75"/>
      <c r="AC160" s="78"/>
      <c r="AD160" s="64"/>
      <c r="AE160" s="44"/>
      <c r="AF160" s="58"/>
      <c r="AG160" s="5"/>
      <c r="AH160" s="6"/>
      <c r="AI160" s="44"/>
      <c r="AJ160" s="75"/>
      <c r="AK160" s="75"/>
      <c r="AL160" s="80"/>
      <c r="AMO160" s="3"/>
      <c r="AMP160" s="3"/>
      <c r="AMQ160" s="3"/>
    </row>
    <row r="161" spans="1:38 1029:1031" x14ac:dyDescent="0.15">
      <c r="A161" s="27"/>
      <c r="B161" s="257"/>
      <c r="C161" s="260"/>
      <c r="D161" s="29"/>
      <c r="E161" s="29"/>
      <c r="F161" s="29"/>
      <c r="G161" s="29"/>
      <c r="H161" s="61" t="s">
        <v>44</v>
      </c>
      <c r="I161" s="31"/>
      <c r="J161" s="61" t="s">
        <v>36</v>
      </c>
      <c r="K161" s="29">
        <f t="shared" si="141"/>
        <v>1</v>
      </c>
      <c r="L161" s="6"/>
      <c r="M161" s="29">
        <f t="shared" si="138"/>
        <v>0</v>
      </c>
      <c r="N161" s="310" t="s">
        <v>432</v>
      </c>
      <c r="O161" s="309" t="s">
        <v>456</v>
      </c>
      <c r="P161" s="29">
        <f t="shared" ref="P161" si="143">IF(O161="",0,1)</f>
        <v>1</v>
      </c>
      <c r="Q161" t="s">
        <v>341</v>
      </c>
      <c r="R161" t="s">
        <v>342</v>
      </c>
      <c r="S161" s="58">
        <v>447.23329999999999</v>
      </c>
      <c r="T161" s="58">
        <v>445.4667</v>
      </c>
      <c r="U161" s="58">
        <f t="shared" si="140"/>
        <v>1.7665999999999826</v>
      </c>
      <c r="V161" s="45">
        <v>29.7836</v>
      </c>
      <c r="W161" s="31">
        <v>20.292899999999999</v>
      </c>
      <c r="X161" s="240">
        <f t="shared" si="137"/>
        <v>213.81879102700537</v>
      </c>
      <c r="Z161" s="75"/>
      <c r="AA161" s="75"/>
      <c r="AB161" s="75"/>
      <c r="AC161" s="78"/>
      <c r="AD161" s="64"/>
      <c r="AE161" s="44"/>
      <c r="AF161" s="58"/>
      <c r="AG161" s="5"/>
      <c r="AH161" s="6"/>
      <c r="AI161" s="44"/>
      <c r="AJ161" s="75"/>
      <c r="AK161" s="75"/>
      <c r="AL161" s="80"/>
      <c r="AMO161" s="3"/>
      <c r="AMP161" s="3"/>
      <c r="AMQ161" s="3"/>
    </row>
    <row r="162" spans="1:38 1029:1031" x14ac:dyDescent="0.15">
      <c r="A162" s="27"/>
      <c r="B162" s="257"/>
      <c r="C162" s="260"/>
      <c r="D162" s="29"/>
      <c r="E162" s="29"/>
      <c r="F162" s="29"/>
      <c r="G162" s="29"/>
      <c r="H162" s="61" t="s">
        <v>44</v>
      </c>
      <c r="I162" s="31"/>
      <c r="J162" s="112"/>
      <c r="K162" s="29">
        <f t="shared" si="141"/>
        <v>0</v>
      </c>
      <c r="L162" s="6"/>
      <c r="M162" s="29">
        <f t="shared" si="138"/>
        <v>0</v>
      </c>
      <c r="N162" s="310"/>
      <c r="O162" s="309"/>
      <c r="P162" s="29">
        <f t="shared" ref="P162" si="144">IF(O162="",0,1)</f>
        <v>0</v>
      </c>
      <c r="Q162" t="s">
        <v>343</v>
      </c>
      <c r="R162" t="s">
        <v>344</v>
      </c>
      <c r="S162" s="58">
        <v>449</v>
      </c>
      <c r="T162" s="58">
        <v>447.23329999999999</v>
      </c>
      <c r="U162" s="58">
        <f t="shared" si="140"/>
        <v>1.7667000000000144</v>
      </c>
      <c r="V162" s="45">
        <v>9.4907000000000004</v>
      </c>
      <c r="W162" s="31">
        <v>0</v>
      </c>
      <c r="X162" s="240">
        <f t="shared" si="137"/>
        <v>-11.045549854067644</v>
      </c>
      <c r="Z162" s="75"/>
      <c r="AA162" s="75"/>
      <c r="AB162" s="75"/>
      <c r="AC162" s="78"/>
      <c r="AD162" s="64"/>
      <c r="AE162" s="44"/>
      <c r="AF162" s="58"/>
      <c r="AG162" s="5"/>
      <c r="AH162" s="6"/>
      <c r="AI162" s="44"/>
      <c r="AJ162" s="75"/>
      <c r="AK162" s="75"/>
      <c r="AL162" s="80"/>
      <c r="AMO162" s="3"/>
      <c r="AMP162" s="3"/>
      <c r="AMQ162" s="3"/>
    </row>
    <row r="163" spans="1:38 1029:1031" x14ac:dyDescent="0.15">
      <c r="A163" s="27"/>
      <c r="B163" s="258"/>
      <c r="C163" s="261"/>
      <c r="D163" s="29"/>
      <c r="E163" s="29"/>
      <c r="F163" s="29"/>
      <c r="G163" s="29"/>
      <c r="H163" s="61" t="s">
        <v>44</v>
      </c>
      <c r="I163" s="31"/>
      <c r="K163" s="29">
        <f t="shared" si="141"/>
        <v>0</v>
      </c>
      <c r="L163" s="6"/>
      <c r="M163" s="29">
        <f t="shared" si="138"/>
        <v>0</v>
      </c>
      <c r="N163" s="114"/>
      <c r="O163" s="43"/>
      <c r="P163" s="29">
        <f t="shared" ref="P163" si="145">IF(O163="",0,1)</f>
        <v>0</v>
      </c>
      <c r="Q163" t="s">
        <v>345</v>
      </c>
      <c r="R163" t="s">
        <v>346</v>
      </c>
      <c r="S163" s="58">
        <v>452.9667</v>
      </c>
      <c r="T163" s="58">
        <v>449</v>
      </c>
      <c r="U163" s="58">
        <f t="shared" si="140"/>
        <v>3.966700000000003</v>
      </c>
      <c r="V163" s="45">
        <v>10.539</v>
      </c>
      <c r="W163" s="31">
        <v>0</v>
      </c>
      <c r="X163" s="240">
        <f t="shared" si="137"/>
        <v>-23.215675111490654</v>
      </c>
      <c r="Z163" s="75"/>
      <c r="AA163" s="75"/>
      <c r="AB163" s="75"/>
      <c r="AC163" s="78"/>
      <c r="AD163" s="64"/>
      <c r="AE163" s="44"/>
      <c r="AF163" s="58"/>
      <c r="AG163" s="5"/>
      <c r="AH163" s="6"/>
      <c r="AI163" s="44"/>
      <c r="AJ163" s="75"/>
      <c r="AK163" s="75"/>
      <c r="AL163" s="80"/>
      <c r="AMO163" s="3"/>
      <c r="AMP163" s="3"/>
      <c r="AMQ163" s="3"/>
    </row>
    <row r="164" spans="1:38 1029:1031" x14ac:dyDescent="0.15">
      <c r="A164" s="27"/>
      <c r="B164" s="53"/>
      <c r="C164" s="29"/>
      <c r="D164" s="29"/>
      <c r="E164" s="29"/>
      <c r="F164" s="29"/>
      <c r="G164" s="29"/>
      <c r="H164" s="60"/>
      <c r="I164" s="31"/>
      <c r="J164" s="112"/>
      <c r="K164" s="29">
        <f t="shared" si="141"/>
        <v>0</v>
      </c>
      <c r="L164" s="6"/>
      <c r="M164" s="29">
        <f t="shared" si="138"/>
        <v>0</v>
      </c>
      <c r="N164" s="114"/>
      <c r="O164" s="43"/>
      <c r="P164" s="29">
        <f t="shared" ref="P164" si="146">IF(O164="",0,1)</f>
        <v>0</v>
      </c>
      <c r="Q164" t="s">
        <v>347</v>
      </c>
      <c r="R164" t="s">
        <v>348</v>
      </c>
      <c r="S164" s="58">
        <v>456.93329999999997</v>
      </c>
      <c r="T164" s="58">
        <v>452.9667</v>
      </c>
      <c r="U164" s="58">
        <f t="shared" si="140"/>
        <v>3.9665999999999713</v>
      </c>
      <c r="V164" s="45">
        <v>12.9857</v>
      </c>
      <c r="W164" s="31">
        <v>0.45219999999999999</v>
      </c>
      <c r="X164" s="240">
        <f t="shared" si="137"/>
        <v>3.6079307456017773</v>
      </c>
      <c r="Z164" s="75"/>
      <c r="AA164" s="75"/>
      <c r="AB164" s="75"/>
      <c r="AC164" s="78"/>
      <c r="AD164" s="64"/>
      <c r="AE164" s="44"/>
      <c r="AF164" s="58"/>
      <c r="AG164" s="5"/>
      <c r="AH164" s="6"/>
      <c r="AI164" s="44"/>
      <c r="AJ164" s="75"/>
      <c r="AK164" s="75"/>
      <c r="AL164" s="80"/>
      <c r="AMO164" s="3"/>
      <c r="AMP164" s="3"/>
      <c r="AMQ164" s="3"/>
    </row>
    <row r="165" spans="1:38 1029:1031" x14ac:dyDescent="0.15">
      <c r="A165" s="27"/>
      <c r="B165" s="252" t="s">
        <v>519</v>
      </c>
      <c r="C165" s="246">
        <v>5</v>
      </c>
      <c r="D165" s="29"/>
      <c r="E165" s="29"/>
      <c r="F165" s="29"/>
      <c r="G165" s="29"/>
      <c r="H165" s="60"/>
      <c r="I165" s="51" t="s">
        <v>43</v>
      </c>
      <c r="J165" s="113"/>
      <c r="K165" s="29">
        <f t="shared" si="141"/>
        <v>0</v>
      </c>
      <c r="L165" s="6"/>
      <c r="M165" s="29">
        <f t="shared" si="138"/>
        <v>0</v>
      </c>
      <c r="N165" s="114"/>
      <c r="O165" s="43"/>
      <c r="P165" s="29">
        <f t="shared" ref="P165" si="147">IF(O165="",0,1)</f>
        <v>0</v>
      </c>
      <c r="Q165" t="s">
        <v>349</v>
      </c>
      <c r="R165" t="s">
        <v>350</v>
      </c>
      <c r="S165" s="58">
        <v>460.9</v>
      </c>
      <c r="T165" s="58">
        <v>456.93329999999997</v>
      </c>
      <c r="U165" s="58">
        <f t="shared" si="140"/>
        <v>3.966700000000003</v>
      </c>
      <c r="V165" s="45">
        <v>12.5335</v>
      </c>
      <c r="W165" s="31">
        <v>5.3974000000000002</v>
      </c>
      <c r="X165" s="240">
        <f t="shared" si="137"/>
        <v>75.635150852706658</v>
      </c>
      <c r="Z165" s="75"/>
      <c r="AA165" s="75"/>
      <c r="AB165" s="75"/>
      <c r="AC165" s="78"/>
      <c r="AD165" s="64"/>
      <c r="AE165" s="44"/>
      <c r="AF165" s="58"/>
      <c r="AG165" s="5"/>
      <c r="AH165" s="6"/>
      <c r="AI165" s="44"/>
      <c r="AJ165" s="75"/>
      <c r="AK165" s="75"/>
      <c r="AL165" s="80"/>
      <c r="AMO165" s="3"/>
      <c r="AMP165" s="3"/>
      <c r="AMQ165" s="3"/>
    </row>
    <row r="166" spans="1:38 1029:1031" x14ac:dyDescent="0.15">
      <c r="A166" s="27"/>
      <c r="B166" s="253"/>
      <c r="C166" s="255"/>
      <c r="D166" s="29"/>
      <c r="E166" s="29"/>
      <c r="F166" s="29"/>
      <c r="G166" s="29"/>
      <c r="H166" s="60"/>
      <c r="I166" s="51" t="s">
        <v>43</v>
      </c>
      <c r="J166" s="112"/>
      <c r="K166" s="29">
        <f t="shared" ref="K166:K196" si="148">IF(J166="",0,1)</f>
        <v>0</v>
      </c>
      <c r="L166" s="6"/>
      <c r="M166" s="29">
        <f t="shared" si="138"/>
        <v>0</v>
      </c>
      <c r="N166" s="114"/>
      <c r="O166" s="43"/>
      <c r="P166" s="29">
        <f t="shared" ref="P166" si="149">IF(O166="",0,1)</f>
        <v>0</v>
      </c>
      <c r="Q166" t="s">
        <v>351</v>
      </c>
      <c r="R166" t="s">
        <v>352</v>
      </c>
      <c r="S166" s="58">
        <v>462.45</v>
      </c>
      <c r="T166" s="58">
        <v>460.9</v>
      </c>
      <c r="U166" s="58">
        <f t="shared" si="140"/>
        <v>1.5500000000000114</v>
      </c>
      <c r="V166" s="45">
        <v>7.1360999999999999</v>
      </c>
      <c r="W166" s="31">
        <v>0.25069999999999998</v>
      </c>
      <c r="X166" s="240">
        <f t="shared" si="137"/>
        <v>3.6410375577308685</v>
      </c>
      <c r="Z166" s="75"/>
      <c r="AA166" s="75"/>
      <c r="AB166" s="75"/>
      <c r="AC166" s="78"/>
      <c r="AD166" s="64"/>
      <c r="AE166" s="44"/>
      <c r="AF166" s="58"/>
      <c r="AG166" s="5"/>
      <c r="AH166" s="6"/>
      <c r="AI166" s="44"/>
      <c r="AJ166" s="75"/>
      <c r="AK166" s="75"/>
      <c r="AL166" s="80"/>
      <c r="AMO166" s="3"/>
      <c r="AMP166" s="3"/>
      <c r="AMQ166" s="3"/>
    </row>
    <row r="167" spans="1:38 1029:1031" x14ac:dyDescent="0.15">
      <c r="A167" s="27"/>
      <c r="B167" s="253"/>
      <c r="C167" s="255"/>
      <c r="D167" s="29"/>
      <c r="E167" s="29"/>
      <c r="F167" s="29"/>
      <c r="G167" s="29"/>
      <c r="H167" s="60"/>
      <c r="I167" s="51" t="s">
        <v>43</v>
      </c>
      <c r="J167" s="112"/>
      <c r="K167" s="29">
        <f t="shared" si="148"/>
        <v>0</v>
      </c>
      <c r="L167" s="6"/>
      <c r="M167" s="29">
        <f t="shared" si="138"/>
        <v>0</v>
      </c>
      <c r="N167" s="114"/>
      <c r="O167" s="43"/>
      <c r="P167" s="29">
        <f t="shared" ref="P167" si="150">IF(O167="",0,1)</f>
        <v>0</v>
      </c>
      <c r="Q167" t="s">
        <v>353</v>
      </c>
      <c r="R167" t="s">
        <v>354</v>
      </c>
      <c r="S167" s="58">
        <v>464</v>
      </c>
      <c r="T167" s="58">
        <v>462.45</v>
      </c>
      <c r="U167" s="58">
        <f t="shared" si="140"/>
        <v>1.5500000000000114</v>
      </c>
      <c r="V167" s="45">
        <v>6.8853999999999997</v>
      </c>
      <c r="W167" s="31">
        <v>0</v>
      </c>
      <c r="X167" s="240">
        <f t="shared" si="137"/>
        <v>-20.212333343015672</v>
      </c>
      <c r="Z167" s="75"/>
      <c r="AA167" s="75"/>
      <c r="AB167" s="75"/>
      <c r="AC167" s="78"/>
      <c r="AD167" s="64"/>
      <c r="AE167" s="44"/>
      <c r="AF167" s="58"/>
      <c r="AG167" s="5"/>
      <c r="AH167" s="6"/>
      <c r="AI167" s="44"/>
      <c r="AJ167" s="75"/>
      <c r="AK167" s="75"/>
      <c r="AL167" s="80"/>
      <c r="AMO167" s="3"/>
      <c r="AMP167" s="3"/>
      <c r="AMQ167" s="3"/>
    </row>
    <row r="168" spans="1:38 1029:1031" x14ac:dyDescent="0.15">
      <c r="A168" s="27"/>
      <c r="B168" s="253"/>
      <c r="C168" s="255"/>
      <c r="D168" s="29"/>
      <c r="E168" s="29"/>
      <c r="F168" s="29"/>
      <c r="G168" s="29"/>
      <c r="H168" s="60"/>
      <c r="I168" s="51" t="s">
        <v>43</v>
      </c>
      <c r="J168" s="112"/>
      <c r="K168" s="29">
        <f t="shared" si="148"/>
        <v>0</v>
      </c>
      <c r="L168" s="51" t="s">
        <v>67</v>
      </c>
      <c r="M168" s="29">
        <f t="shared" si="138"/>
        <v>1</v>
      </c>
      <c r="N168" s="114"/>
      <c r="O168" s="43"/>
      <c r="P168" s="29">
        <f t="shared" ref="P168" si="151">IF(O168="",0,1)</f>
        <v>0</v>
      </c>
      <c r="Q168" t="s">
        <v>355</v>
      </c>
      <c r="R168" t="s">
        <v>356</v>
      </c>
      <c r="S168" s="58">
        <v>467.9</v>
      </c>
      <c r="T168" s="58">
        <v>464</v>
      </c>
      <c r="U168" s="58">
        <f t="shared" si="140"/>
        <v>3.8999999999999773</v>
      </c>
      <c r="V168" s="45">
        <v>8.2771000000000008</v>
      </c>
      <c r="W168" s="31">
        <v>0</v>
      </c>
      <c r="X168" s="240">
        <f t="shared" si="137"/>
        <v>-79.600343115342326</v>
      </c>
      <c r="Z168" s="75"/>
      <c r="AA168" s="75"/>
      <c r="AB168" s="75"/>
      <c r="AC168" s="78"/>
      <c r="AD168" s="64"/>
      <c r="AE168" s="44"/>
      <c r="AF168" s="58"/>
      <c r="AG168" s="5"/>
      <c r="AH168" s="6"/>
      <c r="AI168" s="44"/>
      <c r="AJ168" s="75"/>
      <c r="AK168" s="75"/>
      <c r="AL168" s="80"/>
      <c r="AMO168" s="3"/>
      <c r="AMP168" s="3"/>
      <c r="AMQ168" s="3"/>
    </row>
    <row r="169" spans="1:38 1029:1031" x14ac:dyDescent="0.15">
      <c r="A169" s="27"/>
      <c r="B169" s="254"/>
      <c r="C169" s="247"/>
      <c r="D169" s="278" t="s">
        <v>40</v>
      </c>
      <c r="E169" s="246">
        <v>4.9000000000000004</v>
      </c>
      <c r="F169" s="29"/>
      <c r="G169" s="29"/>
      <c r="H169" s="60"/>
      <c r="I169" s="51" t="s">
        <v>43</v>
      </c>
      <c r="J169" s="113"/>
      <c r="K169" s="29">
        <f t="shared" si="148"/>
        <v>0</v>
      </c>
      <c r="L169" s="6"/>
      <c r="M169" s="29">
        <f t="shared" si="138"/>
        <v>0</v>
      </c>
      <c r="N169" s="114"/>
      <c r="O169" s="43"/>
      <c r="P169" s="29">
        <f t="shared" ref="P169" si="152">IF(O169="",0,1)</f>
        <v>0</v>
      </c>
      <c r="Q169" t="s">
        <v>357</v>
      </c>
      <c r="R169" t="s">
        <v>358</v>
      </c>
      <c r="S169" s="58">
        <v>471.8</v>
      </c>
      <c r="T169" s="58">
        <v>467.9</v>
      </c>
      <c r="U169" s="58">
        <f t="shared" si="140"/>
        <v>3.9000000000000341</v>
      </c>
      <c r="V169" s="45">
        <v>14.8657</v>
      </c>
      <c r="W169" s="31">
        <v>4.6886999999999999</v>
      </c>
      <c r="X169" s="240">
        <f t="shared" si="137"/>
        <v>46.071533850840126</v>
      </c>
      <c r="Z169" s="75"/>
      <c r="AA169" s="75"/>
      <c r="AB169" s="75"/>
      <c r="AC169" s="78"/>
      <c r="AD169" s="64"/>
      <c r="AE169" s="44"/>
      <c r="AF169" s="58"/>
      <c r="AG169" s="5"/>
      <c r="AH169" s="6"/>
      <c r="AI169" s="44"/>
      <c r="AJ169" s="75"/>
      <c r="AK169" s="75"/>
      <c r="AL169" s="80"/>
      <c r="AMO169" s="3"/>
      <c r="AMP169" s="3"/>
      <c r="AMQ169" s="3"/>
    </row>
    <row r="170" spans="1:38 1029:1031" x14ac:dyDescent="0.15">
      <c r="A170" s="27"/>
      <c r="B170" s="53"/>
      <c r="C170" s="29"/>
      <c r="D170" s="279"/>
      <c r="E170" s="255"/>
      <c r="F170" s="29"/>
      <c r="G170" s="29"/>
      <c r="H170" s="60"/>
      <c r="I170" s="51" t="s">
        <v>43</v>
      </c>
      <c r="J170" s="112"/>
      <c r="K170" s="29">
        <f t="shared" si="148"/>
        <v>0</v>
      </c>
      <c r="M170" s="29">
        <f t="shared" si="138"/>
        <v>0</v>
      </c>
      <c r="N170" s="114"/>
      <c r="O170" s="43"/>
      <c r="P170" s="29">
        <f t="shared" ref="P170" si="153">IF(O170="",0,1)</f>
        <v>0</v>
      </c>
      <c r="Q170" t="s">
        <v>359</v>
      </c>
      <c r="R170" t="s">
        <v>360</v>
      </c>
      <c r="S170" s="58">
        <v>475.2</v>
      </c>
      <c r="T170" s="58">
        <v>471.8</v>
      </c>
      <c r="U170" s="58">
        <f t="shared" si="140"/>
        <v>3.3999999999999773</v>
      </c>
      <c r="V170" s="45">
        <v>10.177</v>
      </c>
      <c r="W170" s="31">
        <v>0</v>
      </c>
      <c r="X170" s="240">
        <f t="shared" si="137"/>
        <v>-16.390881399233564</v>
      </c>
      <c r="Z170" s="75"/>
      <c r="AA170" s="75"/>
      <c r="AB170" s="75"/>
      <c r="AC170" s="78"/>
      <c r="AD170" s="64"/>
      <c r="AE170" s="44"/>
      <c r="AF170" s="58"/>
      <c r="AG170" s="5"/>
      <c r="AH170" s="6"/>
      <c r="AI170" s="44"/>
      <c r="AJ170" s="75"/>
      <c r="AK170" s="75"/>
      <c r="AL170" s="80"/>
      <c r="AMO170" s="3"/>
      <c r="AMP170" s="3"/>
      <c r="AMQ170" s="3"/>
    </row>
    <row r="171" spans="1:38 1029:1031" x14ac:dyDescent="0.15">
      <c r="A171" s="27"/>
      <c r="B171" s="53"/>
      <c r="C171" s="29"/>
      <c r="D171" s="279"/>
      <c r="E171" s="255"/>
      <c r="F171" s="29"/>
      <c r="G171" s="29"/>
      <c r="H171" s="60"/>
      <c r="I171" s="51" t="s">
        <v>43</v>
      </c>
      <c r="J171" s="112"/>
      <c r="K171" s="29">
        <f t="shared" si="148"/>
        <v>0</v>
      </c>
      <c r="L171" s="51" t="s">
        <v>40</v>
      </c>
      <c r="M171" s="29">
        <f t="shared" si="138"/>
        <v>1</v>
      </c>
      <c r="N171" s="114"/>
      <c r="O171" s="43"/>
      <c r="P171" s="29">
        <f t="shared" ref="P171" si="154">IF(O171="",0,1)</f>
        <v>0</v>
      </c>
      <c r="Q171" t="s">
        <v>361</v>
      </c>
      <c r="R171" t="s">
        <v>362</v>
      </c>
      <c r="S171" s="58">
        <v>478.6</v>
      </c>
      <c r="T171" s="58">
        <v>475.2</v>
      </c>
      <c r="U171" s="58">
        <f t="shared" si="140"/>
        <v>3.4000000000000341</v>
      </c>
      <c r="V171" s="45">
        <v>11.8451</v>
      </c>
      <c r="W171" s="31">
        <v>0</v>
      </c>
      <c r="X171" s="240">
        <f t="shared" si="137"/>
        <v>-72.563338426860042</v>
      </c>
      <c r="Z171" s="75"/>
      <c r="AA171" s="75"/>
      <c r="AB171" s="75"/>
      <c r="AC171" s="78"/>
      <c r="AD171" s="64"/>
      <c r="AE171" s="44"/>
      <c r="AF171" s="58"/>
      <c r="AG171" s="5"/>
      <c r="AH171" s="6"/>
      <c r="AI171" s="44"/>
      <c r="AJ171" s="75"/>
      <c r="AK171" s="75"/>
      <c r="AL171" s="80"/>
      <c r="AMO171" s="3"/>
      <c r="AMP171" s="3"/>
      <c r="AMQ171" s="3"/>
    </row>
    <row r="172" spans="1:38 1029:1031" x14ac:dyDescent="0.15">
      <c r="A172" s="27"/>
      <c r="B172" s="53"/>
      <c r="C172" s="29"/>
      <c r="D172" s="279"/>
      <c r="E172" s="255"/>
      <c r="F172" s="29"/>
      <c r="G172" s="29"/>
      <c r="H172" s="60"/>
      <c r="I172" s="51" t="s">
        <v>43</v>
      </c>
      <c r="J172" s="112"/>
      <c r="K172" s="29">
        <f t="shared" si="148"/>
        <v>0</v>
      </c>
      <c r="L172" s="6"/>
      <c r="M172" s="29">
        <f t="shared" si="138"/>
        <v>0</v>
      </c>
      <c r="N172" s="114"/>
      <c r="O172" s="43"/>
      <c r="P172" s="29">
        <f t="shared" ref="P172" si="155">IF(O172="",0,1)</f>
        <v>0</v>
      </c>
      <c r="Q172" t="s">
        <v>363</v>
      </c>
      <c r="R172" t="s">
        <v>364</v>
      </c>
      <c r="S172" s="58">
        <v>483.45</v>
      </c>
      <c r="T172" s="58">
        <v>478.6</v>
      </c>
      <c r="U172" s="58">
        <f t="shared" si="140"/>
        <v>4.8499999999999659</v>
      </c>
      <c r="V172" s="45">
        <v>20.440300000000001</v>
      </c>
      <c r="W172" s="31">
        <v>0</v>
      </c>
      <c r="X172" s="240">
        <f t="shared" si="137"/>
        <v>-3.5796930573426096</v>
      </c>
      <c r="Z172" s="75"/>
      <c r="AA172" s="75"/>
      <c r="AB172" s="75"/>
      <c r="AC172" s="78"/>
      <c r="AD172" s="64"/>
      <c r="AE172" s="44"/>
      <c r="AF172" s="58"/>
      <c r="AG172" s="5"/>
      <c r="AH172" s="6"/>
      <c r="AI172" s="44"/>
      <c r="AJ172" s="75"/>
      <c r="AK172" s="75"/>
      <c r="AL172" s="80"/>
      <c r="AMO172" s="3"/>
      <c r="AMP172" s="3"/>
      <c r="AMQ172" s="3"/>
    </row>
    <row r="173" spans="1:38 1029:1031" x14ac:dyDescent="0.15">
      <c r="A173" s="27"/>
      <c r="B173" s="257" t="s">
        <v>25</v>
      </c>
      <c r="C173" s="281">
        <v>8.1999999999999993</v>
      </c>
      <c r="D173" s="280"/>
      <c r="E173" s="247"/>
      <c r="F173" s="29"/>
      <c r="G173" s="29"/>
      <c r="H173" s="61" t="s">
        <v>44</v>
      </c>
      <c r="I173" s="51" t="s">
        <v>43</v>
      </c>
      <c r="J173" s="133" t="s">
        <v>25</v>
      </c>
      <c r="K173" s="29">
        <f t="shared" si="148"/>
        <v>1</v>
      </c>
      <c r="M173" s="29">
        <f t="shared" si="138"/>
        <v>0</v>
      </c>
      <c r="N173" s="114"/>
      <c r="O173" s="43"/>
      <c r="P173" s="29">
        <f t="shared" ref="P173" si="156">IF(O173="",0,1)</f>
        <v>0</v>
      </c>
      <c r="Q173" t="s">
        <v>365</v>
      </c>
      <c r="R173" t="s">
        <v>366</v>
      </c>
      <c r="S173" s="58">
        <v>488.3</v>
      </c>
      <c r="T173" s="58">
        <v>483.45</v>
      </c>
      <c r="U173" s="58">
        <f t="shared" si="140"/>
        <v>4.8500000000000227</v>
      </c>
      <c r="V173" s="45">
        <v>21.172000000000001</v>
      </c>
      <c r="W173" s="31">
        <v>0</v>
      </c>
      <c r="X173" s="240">
        <f t="shared" si="137"/>
        <v>-30.184205554505951</v>
      </c>
      <c r="Z173" s="75"/>
      <c r="AA173" s="75"/>
      <c r="AB173" s="75"/>
      <c r="AC173" s="78"/>
      <c r="AD173" s="64"/>
      <c r="AE173" s="44"/>
      <c r="AF173" s="58"/>
      <c r="AG173" s="5"/>
      <c r="AH173" s="6"/>
      <c r="AI173" s="44"/>
      <c r="AJ173" s="75"/>
      <c r="AK173" s="75"/>
      <c r="AL173" s="80"/>
      <c r="AMO173" s="3"/>
      <c r="AMP173" s="3"/>
      <c r="AMQ173" s="3"/>
    </row>
    <row r="174" spans="1:38 1029:1031" x14ac:dyDescent="0.15">
      <c r="A174" s="27"/>
      <c r="B174" s="257"/>
      <c r="C174" s="281"/>
      <c r="D174" s="29"/>
      <c r="E174" s="29"/>
      <c r="F174" s="29"/>
      <c r="G174" s="29"/>
      <c r="H174" s="61" t="s">
        <v>44</v>
      </c>
      <c r="I174" s="31"/>
      <c r="J174" s="112"/>
      <c r="K174" s="29">
        <f t="shared" si="148"/>
        <v>0</v>
      </c>
      <c r="L174" s="65"/>
      <c r="M174" s="29">
        <f t="shared" si="138"/>
        <v>0</v>
      </c>
      <c r="N174" s="114" t="s">
        <v>431</v>
      </c>
      <c r="O174" s="106" t="s">
        <v>442</v>
      </c>
      <c r="P174" s="29">
        <f t="shared" ref="P174" si="157">IF(O174="",0,1)</f>
        <v>1</v>
      </c>
      <c r="Q174" t="s">
        <v>367</v>
      </c>
      <c r="R174" t="s">
        <v>368</v>
      </c>
      <c r="S174" s="58">
        <v>490.4</v>
      </c>
      <c r="T174" s="58">
        <v>488.3</v>
      </c>
      <c r="U174" s="58">
        <f t="shared" si="140"/>
        <v>2.0999999999999659</v>
      </c>
      <c r="V174" s="45">
        <v>27.5626</v>
      </c>
      <c r="W174" s="31">
        <v>17.100300000000001</v>
      </c>
      <c r="X174" s="240">
        <f t="shared" si="137"/>
        <v>163.4468520306242</v>
      </c>
      <c r="Z174" s="75"/>
      <c r="AA174" s="75"/>
      <c r="AB174" s="75"/>
      <c r="AC174" s="78"/>
      <c r="AD174" s="64"/>
      <c r="AE174" s="44"/>
      <c r="AF174" s="58"/>
      <c r="AG174" s="5"/>
      <c r="AH174" s="6"/>
      <c r="AI174" s="44"/>
      <c r="AJ174" s="75"/>
      <c r="AK174" s="75"/>
      <c r="AL174" s="80"/>
      <c r="AMO174" s="3"/>
      <c r="AMP174" s="3"/>
      <c r="AMQ174" s="3"/>
    </row>
    <row r="175" spans="1:38 1029:1031" x14ac:dyDescent="0.15">
      <c r="A175" s="27"/>
      <c r="B175" s="53"/>
      <c r="C175" s="29"/>
      <c r="D175" s="29"/>
      <c r="E175" s="29"/>
      <c r="F175" s="29"/>
      <c r="G175" s="29"/>
      <c r="H175" s="60"/>
      <c r="I175" s="31"/>
      <c r="J175" s="112"/>
      <c r="K175" s="29">
        <f t="shared" si="148"/>
        <v>0</v>
      </c>
      <c r="L175" s="6"/>
      <c r="M175" s="29">
        <f t="shared" si="138"/>
        <v>0</v>
      </c>
      <c r="N175" s="114"/>
      <c r="O175" s="43"/>
      <c r="P175" s="29">
        <f t="shared" ref="P175" si="158">IF(O175="",0,1)</f>
        <v>0</v>
      </c>
      <c r="Q175" t="s">
        <v>369</v>
      </c>
      <c r="R175" t="s">
        <v>370</v>
      </c>
      <c r="S175" s="58">
        <v>492.5</v>
      </c>
      <c r="T175" s="58">
        <v>490.4</v>
      </c>
      <c r="U175" s="58">
        <f t="shared" si="140"/>
        <v>2.1000000000000227</v>
      </c>
      <c r="V175" s="45">
        <v>10.462300000000001</v>
      </c>
      <c r="W175" s="31">
        <v>0</v>
      </c>
      <c r="X175" s="240">
        <f t="shared" si="137"/>
        <v>-75.148867839767519</v>
      </c>
      <c r="Z175" s="75"/>
      <c r="AA175" s="75"/>
      <c r="AB175" s="75"/>
      <c r="AC175" s="78"/>
      <c r="AD175" s="64"/>
      <c r="AE175" s="44"/>
      <c r="AF175" s="58"/>
      <c r="AG175" s="5"/>
      <c r="AH175" s="6"/>
      <c r="AI175" s="44"/>
      <c r="AJ175" s="75"/>
      <c r="AK175" s="75"/>
      <c r="AL175" s="80"/>
      <c r="AMO175" s="3"/>
      <c r="AMP175" s="3"/>
      <c r="AMQ175" s="3"/>
    </row>
    <row r="176" spans="1:38 1029:1031" x14ac:dyDescent="0.15">
      <c r="A176" s="27"/>
      <c r="B176" s="53"/>
      <c r="C176" s="29"/>
      <c r="D176" s="29"/>
      <c r="E176" s="29"/>
      <c r="F176" s="29"/>
      <c r="G176" s="29"/>
      <c r="H176" s="60"/>
      <c r="I176" s="31"/>
      <c r="J176" s="53"/>
      <c r="K176" s="29">
        <f t="shared" si="148"/>
        <v>0</v>
      </c>
      <c r="L176" s="6"/>
      <c r="M176" s="29">
        <f t="shared" si="138"/>
        <v>0</v>
      </c>
      <c r="N176" s="114"/>
      <c r="O176" s="43"/>
      <c r="P176" s="29">
        <f t="shared" ref="P176" si="159">IF(O176="",0,1)</f>
        <v>0</v>
      </c>
      <c r="Q176" t="s">
        <v>371</v>
      </c>
      <c r="R176" t="s">
        <v>372</v>
      </c>
      <c r="S176" s="58">
        <v>494.65</v>
      </c>
      <c r="T176" s="58">
        <v>492.5</v>
      </c>
      <c r="U176" s="58">
        <f t="shared" si="140"/>
        <v>2.1499999999999773</v>
      </c>
      <c r="V176" s="45">
        <v>18.3246</v>
      </c>
      <c r="W176" s="31">
        <v>0</v>
      </c>
      <c r="X176" s="240">
        <f t="shared" si="137"/>
        <v>-10.992872968577757</v>
      </c>
      <c r="Z176" s="75"/>
      <c r="AA176" s="75"/>
      <c r="AB176" s="75"/>
      <c r="AC176" s="78"/>
      <c r="AD176" s="64"/>
      <c r="AE176" s="44"/>
      <c r="AF176" s="58"/>
      <c r="AG176" s="5"/>
      <c r="AH176" s="6"/>
      <c r="AI176" s="44"/>
      <c r="AJ176" s="75"/>
      <c r="AK176" s="75"/>
      <c r="AL176" s="80"/>
      <c r="AMO176" s="3"/>
      <c r="AMP176" s="3"/>
      <c r="AMQ176" s="3"/>
    </row>
    <row r="177" spans="1:38 1029:1031" x14ac:dyDescent="0.15">
      <c r="A177" s="27"/>
      <c r="B177" s="53"/>
      <c r="C177" s="29"/>
      <c r="D177" s="29"/>
      <c r="E177" s="29"/>
      <c r="F177" s="29"/>
      <c r="G177" s="29"/>
      <c r="H177" s="60"/>
      <c r="I177" s="31"/>
      <c r="J177" s="53"/>
      <c r="K177" s="29">
        <f t="shared" si="148"/>
        <v>0</v>
      </c>
      <c r="L177" s="6"/>
      <c r="M177" s="29">
        <f t="shared" si="138"/>
        <v>0</v>
      </c>
      <c r="N177" s="114" t="s">
        <v>430</v>
      </c>
      <c r="O177" s="114" t="s">
        <v>430</v>
      </c>
      <c r="P177" s="29">
        <f t="shared" ref="P177" si="160">IF(O177="",0,1)</f>
        <v>1</v>
      </c>
      <c r="Q177" t="s">
        <v>373</v>
      </c>
      <c r="R177" t="s">
        <v>374</v>
      </c>
      <c r="S177" s="58">
        <v>496.8</v>
      </c>
      <c r="T177" s="58">
        <v>494.65</v>
      </c>
      <c r="U177" s="58">
        <f t="shared" si="140"/>
        <v>2.1500000000000341</v>
      </c>
      <c r="V177" s="45">
        <v>20.338999999999999</v>
      </c>
      <c r="W177" s="31">
        <v>1.2774000000000001</v>
      </c>
      <c r="X177" s="240">
        <f t="shared" si="137"/>
        <v>6.7014311495362477</v>
      </c>
      <c r="Z177" s="75"/>
      <c r="AA177" s="75"/>
      <c r="AB177" s="75"/>
      <c r="AC177" s="78"/>
      <c r="AD177" s="64"/>
      <c r="AE177" s="44"/>
      <c r="AF177" s="58"/>
      <c r="AG177" s="5"/>
      <c r="AH177" s="6"/>
      <c r="AI177" s="44"/>
      <c r="AJ177" s="75"/>
      <c r="AK177" s="75"/>
      <c r="AL177" s="80"/>
      <c r="AMO177" s="3"/>
      <c r="AMP177" s="3"/>
      <c r="AMQ177" s="3"/>
    </row>
    <row r="178" spans="1:38 1029:1031" x14ac:dyDescent="0.15">
      <c r="A178" s="27"/>
      <c r="B178" s="53"/>
      <c r="C178" s="29"/>
      <c r="D178" s="29"/>
      <c r="E178" s="29"/>
      <c r="F178" s="29"/>
      <c r="G178" s="29"/>
      <c r="H178" s="60"/>
      <c r="I178" s="31"/>
      <c r="J178" s="53"/>
      <c r="K178" s="29">
        <f t="shared" si="148"/>
        <v>0</v>
      </c>
      <c r="L178" s="6"/>
      <c r="M178" s="29">
        <f t="shared" si="138"/>
        <v>0</v>
      </c>
      <c r="N178" s="114"/>
      <c r="O178" s="114"/>
      <c r="P178" s="29">
        <f t="shared" ref="P178" si="161">IF(O178="",0,1)</f>
        <v>0</v>
      </c>
      <c r="Q178" t="s">
        <v>375</v>
      </c>
      <c r="R178" t="s">
        <v>376</v>
      </c>
      <c r="S178" s="58">
        <v>498.9</v>
      </c>
      <c r="T178" s="58">
        <v>496.8</v>
      </c>
      <c r="U178" s="58">
        <f t="shared" si="140"/>
        <v>2.0999999999999659</v>
      </c>
      <c r="V178" s="45">
        <v>19.061599999999999</v>
      </c>
      <c r="W178" s="31">
        <v>0</v>
      </c>
      <c r="X178" s="240">
        <f t="shared" si="137"/>
        <v>-107.83932093843123</v>
      </c>
      <c r="Z178" s="75"/>
      <c r="AA178" s="75"/>
      <c r="AB178" s="75"/>
      <c r="AC178" s="78"/>
      <c r="AD178" s="64"/>
      <c r="AE178" s="44"/>
      <c r="AF178" s="58"/>
      <c r="AG178" s="5"/>
      <c r="AH178" s="6"/>
      <c r="AI178" s="44"/>
      <c r="AJ178" s="75"/>
      <c r="AK178" s="75"/>
      <c r="AL178" s="80"/>
      <c r="AMO178" s="3"/>
      <c r="AMP178" s="3"/>
      <c r="AMQ178" s="3"/>
    </row>
    <row r="179" spans="1:38 1029:1031" x14ac:dyDescent="0.15">
      <c r="A179" s="27"/>
      <c r="B179" s="53"/>
      <c r="C179" s="29"/>
      <c r="D179" s="29"/>
      <c r="E179" s="29"/>
      <c r="F179" s="29"/>
      <c r="G179" s="29"/>
      <c r="H179" s="60"/>
      <c r="I179" s="31"/>
      <c r="J179" s="53"/>
      <c r="K179" s="29">
        <f t="shared" si="148"/>
        <v>0</v>
      </c>
      <c r="L179" s="6"/>
      <c r="M179" s="29">
        <f t="shared" si="138"/>
        <v>0</v>
      </c>
      <c r="N179" s="114" t="s">
        <v>428</v>
      </c>
      <c r="O179" s="114" t="s">
        <v>428</v>
      </c>
      <c r="P179" s="29">
        <f t="shared" ref="P179" si="162">IF(O179="",0,1)</f>
        <v>1</v>
      </c>
      <c r="Q179" t="s">
        <v>377</v>
      </c>
      <c r="R179" t="s">
        <v>378</v>
      </c>
      <c r="S179" s="58">
        <v>501</v>
      </c>
      <c r="T179" s="58">
        <v>498.9</v>
      </c>
      <c r="U179" s="58">
        <f t="shared" si="140"/>
        <v>2.1000000000000227</v>
      </c>
      <c r="V179" s="45">
        <v>39.6175</v>
      </c>
      <c r="W179" s="31">
        <v>11.9513</v>
      </c>
      <c r="X179" s="240">
        <f t="shared" si="137"/>
        <v>43.198198523830513</v>
      </c>
      <c r="Z179" s="75"/>
      <c r="AA179" s="75"/>
      <c r="AB179" s="75"/>
      <c r="AC179" s="78"/>
      <c r="AD179" s="64"/>
      <c r="AE179" s="65"/>
      <c r="AF179" s="58"/>
      <c r="AG179" s="5"/>
      <c r="AH179" s="6"/>
      <c r="AI179" s="44"/>
      <c r="AJ179" s="75"/>
      <c r="AK179" s="75"/>
      <c r="AL179" s="80"/>
      <c r="AMO179" s="3"/>
      <c r="AMP179" s="3"/>
      <c r="AMQ179" s="3"/>
    </row>
    <row r="180" spans="1:38 1029:1031" x14ac:dyDescent="0.15">
      <c r="A180" s="27"/>
      <c r="B180" s="53"/>
      <c r="C180" s="29"/>
      <c r="D180" s="29"/>
      <c r="E180" s="29"/>
      <c r="F180" s="29"/>
      <c r="G180" s="29"/>
      <c r="H180" s="60"/>
      <c r="I180" s="31"/>
      <c r="J180" s="53"/>
      <c r="K180" s="29">
        <f t="shared" si="148"/>
        <v>0</v>
      </c>
      <c r="L180" s="6"/>
      <c r="M180" s="29">
        <f t="shared" si="138"/>
        <v>0</v>
      </c>
      <c r="N180" s="114"/>
      <c r="O180" s="114"/>
      <c r="P180" s="29">
        <f t="shared" ref="P180" si="163">IF(O180="",0,1)</f>
        <v>0</v>
      </c>
      <c r="Q180" t="s">
        <v>379</v>
      </c>
      <c r="R180" t="s">
        <v>380</v>
      </c>
      <c r="S180" s="58">
        <v>502.33330000000001</v>
      </c>
      <c r="T180" s="58">
        <v>501</v>
      </c>
      <c r="U180" s="58">
        <f t="shared" si="140"/>
        <v>1.3333000000000084</v>
      </c>
      <c r="V180" s="45">
        <v>27.6662</v>
      </c>
      <c r="W180" s="31">
        <v>2.625</v>
      </c>
      <c r="X180" s="240">
        <f t="shared" si="137"/>
        <v>10.482724470073322</v>
      </c>
      <c r="Z180" s="75"/>
      <c r="AA180" s="75"/>
      <c r="AB180" s="75"/>
      <c r="AC180" s="78"/>
      <c r="AD180" s="64"/>
      <c r="AE180" s="44"/>
      <c r="AF180" s="58"/>
      <c r="AG180" s="5"/>
      <c r="AH180" s="6"/>
      <c r="AI180" s="44"/>
      <c r="AJ180" s="75"/>
      <c r="AK180" s="75"/>
      <c r="AL180" s="80"/>
      <c r="AMO180" s="3"/>
      <c r="AMP180" s="3"/>
      <c r="AMQ180" s="3"/>
    </row>
    <row r="181" spans="1:38 1029:1031" x14ac:dyDescent="0.15">
      <c r="A181" s="27"/>
      <c r="B181" s="53"/>
      <c r="C181" s="29"/>
      <c r="D181" s="29"/>
      <c r="E181" s="29"/>
      <c r="F181" s="29"/>
      <c r="G181" s="29"/>
      <c r="H181" s="60"/>
      <c r="I181" s="31"/>
      <c r="J181" s="53"/>
      <c r="K181" s="29">
        <f t="shared" si="148"/>
        <v>0</v>
      </c>
      <c r="L181" s="6"/>
      <c r="M181" s="29">
        <f t="shared" si="138"/>
        <v>0</v>
      </c>
      <c r="N181" s="114"/>
      <c r="O181" s="114"/>
      <c r="P181" s="29">
        <f t="shared" ref="P181" si="164">IF(O181="",0,1)</f>
        <v>0</v>
      </c>
      <c r="Q181" t="s">
        <v>381</v>
      </c>
      <c r="R181" t="s">
        <v>382</v>
      </c>
      <c r="S181" s="58">
        <v>503.66669999999999</v>
      </c>
      <c r="T181" s="58">
        <v>502.33330000000001</v>
      </c>
      <c r="U181" s="58">
        <f t="shared" si="140"/>
        <v>1.3333999999999833</v>
      </c>
      <c r="V181" s="45">
        <v>25.0412</v>
      </c>
      <c r="W181" s="31">
        <v>6.1017999999999999</v>
      </c>
      <c r="X181" s="240">
        <f t="shared" si="137"/>
        <v>32.217493690402023</v>
      </c>
      <c r="Z181" s="75"/>
      <c r="AA181" s="75"/>
      <c r="AB181" s="75"/>
      <c r="AC181" s="78"/>
      <c r="AD181" s="64"/>
      <c r="AE181" s="44"/>
      <c r="AF181" s="58"/>
      <c r="AG181" s="5"/>
      <c r="AH181" s="6"/>
      <c r="AI181" s="44"/>
      <c r="AJ181" s="75"/>
      <c r="AK181" s="75"/>
      <c r="AL181" s="80"/>
      <c r="AMO181" s="3"/>
      <c r="AMP181" s="3"/>
      <c r="AMQ181" s="3"/>
    </row>
    <row r="182" spans="1:38 1029:1031" x14ac:dyDescent="0.15">
      <c r="A182" s="27"/>
      <c r="B182" s="53"/>
      <c r="C182" s="29"/>
      <c r="D182" s="29"/>
      <c r="E182" s="29"/>
      <c r="F182" s="29"/>
      <c r="G182" s="29"/>
      <c r="H182" s="60"/>
      <c r="I182" s="31"/>
      <c r="J182" s="53"/>
      <c r="K182" s="29">
        <f t="shared" si="148"/>
        <v>0</v>
      </c>
      <c r="L182" s="6"/>
      <c r="M182" s="29">
        <f t="shared" si="138"/>
        <v>0</v>
      </c>
      <c r="N182" s="114"/>
      <c r="O182" s="114"/>
      <c r="P182" s="29">
        <f t="shared" ref="P182" si="165">IF(O182="",0,1)</f>
        <v>0</v>
      </c>
      <c r="Q182" t="s">
        <v>383</v>
      </c>
      <c r="R182" t="s">
        <v>384</v>
      </c>
      <c r="S182" s="58">
        <v>505</v>
      </c>
      <c r="T182" s="58">
        <v>503.66669999999999</v>
      </c>
      <c r="U182" s="58">
        <f t="shared" si="140"/>
        <v>1.3333000000000084</v>
      </c>
      <c r="V182" s="45">
        <v>18.939399999999999</v>
      </c>
      <c r="W182" s="31">
        <v>0</v>
      </c>
      <c r="X182" s="240">
        <f t="shared" si="137"/>
        <v>-24.487576163975632</v>
      </c>
      <c r="Z182" s="75"/>
      <c r="AA182" s="75"/>
      <c r="AB182" s="75"/>
      <c r="AC182" s="78"/>
      <c r="AD182" s="64"/>
      <c r="AE182" s="44"/>
      <c r="AF182" s="58"/>
      <c r="AG182" s="5"/>
      <c r="AH182" s="6"/>
      <c r="AI182" s="44"/>
      <c r="AJ182" s="75"/>
      <c r="AK182" s="75"/>
      <c r="AL182" s="80"/>
      <c r="AMO182" s="3"/>
      <c r="AMP182" s="3"/>
      <c r="AMQ182" s="3"/>
    </row>
    <row r="183" spans="1:38 1029:1031" x14ac:dyDescent="0.15">
      <c r="A183" s="27"/>
      <c r="B183" s="53"/>
      <c r="C183" s="29"/>
      <c r="D183" s="29"/>
      <c r="E183" s="29"/>
      <c r="F183" s="29"/>
      <c r="G183" s="29"/>
      <c r="H183" s="60"/>
      <c r="I183" s="31"/>
      <c r="J183" s="53"/>
      <c r="K183" s="29">
        <f t="shared" si="148"/>
        <v>0</v>
      </c>
      <c r="L183" s="6"/>
      <c r="M183" s="29">
        <f t="shared" si="138"/>
        <v>0</v>
      </c>
      <c r="N183" s="114"/>
      <c r="O183" s="114"/>
      <c r="P183" s="29">
        <f t="shared" ref="P183" si="166">IF(O183="",0,1)</f>
        <v>0</v>
      </c>
      <c r="Q183" t="s">
        <v>385</v>
      </c>
      <c r="R183" t="s">
        <v>386</v>
      </c>
      <c r="S183" s="58">
        <v>507</v>
      </c>
      <c r="T183" s="58">
        <v>505</v>
      </c>
      <c r="U183" s="58">
        <f t="shared" si="140"/>
        <v>2</v>
      </c>
      <c r="V183" s="45">
        <v>23.577200000000001</v>
      </c>
      <c r="W183" s="31">
        <v>9.0783000000000005</v>
      </c>
      <c r="X183" s="240">
        <f t="shared" si="137"/>
        <v>62.613715523246583</v>
      </c>
      <c r="Z183" s="75"/>
      <c r="AA183" s="75"/>
      <c r="AB183" s="75"/>
      <c r="AC183" s="78"/>
      <c r="AD183" s="64"/>
      <c r="AE183" s="65"/>
      <c r="AF183" s="58"/>
      <c r="AG183" s="5"/>
      <c r="AH183" s="6"/>
      <c r="AI183" s="44"/>
      <c r="AJ183" s="75"/>
      <c r="AK183" s="75"/>
      <c r="AL183" s="80"/>
      <c r="AMO183" s="3"/>
      <c r="AMP183" s="3"/>
      <c r="AMQ183" s="3"/>
    </row>
    <row r="184" spans="1:38 1029:1031" x14ac:dyDescent="0.15">
      <c r="A184" s="27"/>
      <c r="B184" s="53"/>
      <c r="C184" s="29"/>
      <c r="D184" s="29"/>
      <c r="E184" s="29"/>
      <c r="F184" s="29"/>
      <c r="G184" s="29"/>
      <c r="H184" s="60"/>
      <c r="I184" s="31"/>
      <c r="J184" s="53"/>
      <c r="K184" s="29">
        <f t="shared" si="148"/>
        <v>0</v>
      </c>
      <c r="L184" s="6"/>
      <c r="M184" s="29">
        <f t="shared" si="138"/>
        <v>0</v>
      </c>
      <c r="N184" s="114"/>
      <c r="O184" s="114"/>
      <c r="P184" s="29">
        <f t="shared" ref="P184" si="167">IF(O184="",0,1)</f>
        <v>0</v>
      </c>
      <c r="Q184" t="s">
        <v>387</v>
      </c>
      <c r="R184" t="s">
        <v>388</v>
      </c>
      <c r="S184" s="58">
        <v>509</v>
      </c>
      <c r="T184" s="58">
        <v>507</v>
      </c>
      <c r="U184" s="58">
        <f t="shared" si="140"/>
        <v>2</v>
      </c>
      <c r="V184" s="45">
        <v>14.498900000000001</v>
      </c>
      <c r="W184" s="31">
        <v>0.27480000000000099</v>
      </c>
      <c r="X184" s="240">
        <f t="shared" si="137"/>
        <v>1.9319324245470852</v>
      </c>
      <c r="Z184" s="75"/>
      <c r="AA184" s="75"/>
      <c r="AB184" s="75"/>
      <c r="AC184" s="78"/>
      <c r="AD184" s="64"/>
      <c r="AE184" s="44"/>
      <c r="AF184" s="58"/>
      <c r="AG184" s="5"/>
      <c r="AH184" s="6"/>
      <c r="AI184" s="44"/>
      <c r="AJ184" s="75"/>
      <c r="AK184" s="75"/>
      <c r="AL184" s="80"/>
      <c r="AMO184" s="3"/>
      <c r="AMP184" s="3"/>
      <c r="AMQ184" s="3"/>
    </row>
    <row r="185" spans="1:38 1029:1031" x14ac:dyDescent="0.15">
      <c r="A185" s="27"/>
      <c r="B185" s="53"/>
      <c r="C185" s="29"/>
      <c r="D185" s="29"/>
      <c r="E185" s="29"/>
      <c r="F185" s="29"/>
      <c r="G185" s="29"/>
      <c r="H185" s="60"/>
      <c r="I185" s="31"/>
      <c r="J185" s="53"/>
      <c r="K185" s="29">
        <f t="shared" si="148"/>
        <v>0</v>
      </c>
      <c r="L185" s="6"/>
      <c r="M185" s="29">
        <f t="shared" si="138"/>
        <v>0</v>
      </c>
      <c r="N185" s="114"/>
      <c r="O185" s="114"/>
      <c r="P185" s="29">
        <f t="shared" ref="P185" si="168">IF(O185="",0,1)</f>
        <v>0</v>
      </c>
      <c r="Q185" t="s">
        <v>389</v>
      </c>
      <c r="R185" t="s">
        <v>390</v>
      </c>
      <c r="S185" s="58">
        <v>513</v>
      </c>
      <c r="T185" s="58">
        <v>509</v>
      </c>
      <c r="U185" s="58">
        <f t="shared" si="140"/>
        <v>4</v>
      </c>
      <c r="V185" s="45">
        <v>14.2241</v>
      </c>
      <c r="W185" s="31">
        <v>0</v>
      </c>
      <c r="X185" s="240">
        <f t="shared" si="137"/>
        <v>-10.539858409319393</v>
      </c>
      <c r="Z185" s="75"/>
      <c r="AA185" s="75"/>
      <c r="AB185" s="75"/>
      <c r="AC185" s="78"/>
      <c r="AD185" s="64"/>
      <c r="AE185" s="44"/>
      <c r="AF185" s="58"/>
      <c r="AG185" s="5"/>
      <c r="AH185" s="6"/>
      <c r="AI185" s="44"/>
      <c r="AJ185" s="75"/>
      <c r="AK185" s="75"/>
      <c r="AL185" s="80"/>
      <c r="AMO185" s="3"/>
      <c r="AMP185" s="3"/>
      <c r="AMQ185" s="3"/>
    </row>
    <row r="186" spans="1:38 1029:1031" x14ac:dyDescent="0.15">
      <c r="A186" s="27"/>
      <c r="B186" s="53"/>
      <c r="C186" s="29"/>
      <c r="D186" s="29"/>
      <c r="E186" s="29"/>
      <c r="F186" s="29"/>
      <c r="G186" s="29"/>
      <c r="H186" s="60"/>
      <c r="I186" s="31"/>
      <c r="J186" s="53"/>
      <c r="K186" s="29">
        <f t="shared" si="148"/>
        <v>0</v>
      </c>
      <c r="L186" s="6"/>
      <c r="M186" s="29">
        <f t="shared" si="138"/>
        <v>0</v>
      </c>
      <c r="N186" s="114"/>
      <c r="O186" s="114"/>
      <c r="P186" s="29">
        <f t="shared" ref="P186" si="169">IF(O186="",0,1)</f>
        <v>0</v>
      </c>
      <c r="Q186" t="s">
        <v>391</v>
      </c>
      <c r="R186" t="s">
        <v>392</v>
      </c>
      <c r="S186" s="58">
        <v>515.75</v>
      </c>
      <c r="T186" s="58">
        <v>513</v>
      </c>
      <c r="U186" s="58">
        <f t="shared" si="140"/>
        <v>2.75</v>
      </c>
      <c r="V186" s="45">
        <v>15.7233</v>
      </c>
      <c r="W186" s="31">
        <v>2.7995999999999999</v>
      </c>
      <c r="X186" s="240">
        <f t="shared" si="137"/>
        <v>21.662526985306059</v>
      </c>
      <c r="Z186" s="75"/>
      <c r="AA186" s="75"/>
      <c r="AB186" s="75"/>
      <c r="AC186" s="78"/>
      <c r="AD186" s="64"/>
      <c r="AE186" s="44"/>
      <c r="AF186" s="58"/>
      <c r="AG186" s="5"/>
      <c r="AH186" s="6"/>
      <c r="AI186" s="44"/>
      <c r="AJ186" s="75"/>
      <c r="AK186" s="75"/>
      <c r="AL186" s="80"/>
      <c r="AMO186" s="3"/>
      <c r="AMP186" s="3"/>
      <c r="AMQ186" s="3"/>
    </row>
    <row r="187" spans="1:38 1029:1031" x14ac:dyDescent="0.15">
      <c r="A187" s="27"/>
      <c r="B187" s="53"/>
      <c r="C187" s="29"/>
      <c r="D187" s="29"/>
      <c r="E187" s="29"/>
      <c r="F187" s="29"/>
      <c r="G187" s="29"/>
      <c r="H187" s="60"/>
      <c r="I187" s="31"/>
      <c r="J187" s="53"/>
      <c r="K187" s="29">
        <f t="shared" si="148"/>
        <v>0</v>
      </c>
      <c r="L187" s="6"/>
      <c r="M187" s="29">
        <f t="shared" si="138"/>
        <v>0</v>
      </c>
      <c r="N187" s="114"/>
      <c r="O187" s="114"/>
      <c r="P187" s="29">
        <f t="shared" ref="P187" si="170">IF(O187="",0,1)</f>
        <v>0</v>
      </c>
      <c r="Q187" t="s">
        <v>393</v>
      </c>
      <c r="R187" t="s">
        <v>394</v>
      </c>
      <c r="S187" s="58">
        <v>518.5</v>
      </c>
      <c r="T187" s="58">
        <v>515.75</v>
      </c>
      <c r="U187" s="58">
        <f t="shared" si="140"/>
        <v>2.75</v>
      </c>
      <c r="V187" s="45">
        <v>12.9237</v>
      </c>
      <c r="W187" s="31">
        <v>0</v>
      </c>
      <c r="X187" s="240">
        <f t="shared" si="137"/>
        <v>-218.73844177750954</v>
      </c>
      <c r="Z187" s="75"/>
      <c r="AA187" s="75"/>
      <c r="AB187" s="75"/>
      <c r="AC187" s="78"/>
      <c r="AD187" s="64"/>
      <c r="AE187" s="44"/>
      <c r="AF187" s="58"/>
      <c r="AG187" s="5"/>
      <c r="AH187" s="6"/>
      <c r="AI187" s="44"/>
      <c r="AJ187" s="75"/>
      <c r="AK187" s="75"/>
      <c r="AL187" s="80"/>
      <c r="AMO187" s="3"/>
      <c r="AMP187" s="3"/>
      <c r="AMQ187" s="3"/>
    </row>
    <row r="188" spans="1:38 1029:1031" x14ac:dyDescent="0.15">
      <c r="A188" s="27"/>
      <c r="B188" s="53"/>
      <c r="C188" s="29"/>
      <c r="D188" s="29"/>
      <c r="E188" s="29"/>
      <c r="F188" s="29"/>
      <c r="G188" s="29"/>
      <c r="H188" s="60"/>
      <c r="I188" s="31"/>
      <c r="J188" s="53"/>
      <c r="K188" s="29">
        <f t="shared" si="148"/>
        <v>0</v>
      </c>
      <c r="L188" s="6"/>
      <c r="M188" s="29">
        <f t="shared" si="138"/>
        <v>0</v>
      </c>
      <c r="N188" s="114" t="s">
        <v>429</v>
      </c>
      <c r="O188" s="114" t="s">
        <v>429</v>
      </c>
      <c r="P188" s="29">
        <f t="shared" ref="P188" si="171">IF(O188="",0,1)</f>
        <v>1</v>
      </c>
      <c r="Q188" t="s">
        <v>395</v>
      </c>
      <c r="R188" t="s">
        <v>396</v>
      </c>
      <c r="S188" s="58">
        <v>521.25</v>
      </c>
      <c r="T188" s="58">
        <v>518.5</v>
      </c>
      <c r="U188" s="58">
        <f t="shared" si="140"/>
        <v>2.75</v>
      </c>
      <c r="V188" s="45">
        <v>41.192799999999998</v>
      </c>
      <c r="W188" s="31">
        <v>13.357699999999999</v>
      </c>
      <c r="X188" s="240">
        <f t="shared" si="137"/>
        <v>47.988690538205361</v>
      </c>
      <c r="Z188" s="75"/>
      <c r="AA188" s="75"/>
      <c r="AB188" s="75"/>
      <c r="AC188" s="78"/>
      <c r="AD188" s="64"/>
      <c r="AE188" s="44"/>
      <c r="AF188" s="58"/>
      <c r="AG188" s="5"/>
      <c r="AH188" s="6"/>
      <c r="AI188" s="44"/>
      <c r="AJ188" s="75"/>
      <c r="AK188" s="75"/>
      <c r="AL188" s="80"/>
      <c r="AMO188" s="3"/>
      <c r="AMP188" s="3"/>
      <c r="AMQ188" s="3"/>
    </row>
    <row r="189" spans="1:38 1029:1031" x14ac:dyDescent="0.15">
      <c r="A189" s="27"/>
      <c r="B189" s="53"/>
      <c r="C189" s="29"/>
      <c r="D189" s="29"/>
      <c r="E189" s="29"/>
      <c r="F189" s="29"/>
      <c r="G189" s="29"/>
      <c r="H189" s="60"/>
      <c r="I189" s="31"/>
      <c r="J189" s="53"/>
      <c r="K189" s="29">
        <f t="shared" si="148"/>
        <v>0</v>
      </c>
      <c r="L189" s="6"/>
      <c r="M189" s="29">
        <f t="shared" si="138"/>
        <v>0</v>
      </c>
      <c r="N189" s="114"/>
      <c r="O189" s="106"/>
      <c r="P189" s="29">
        <f t="shared" ref="P189" si="172">IF(O189="",0,1)</f>
        <v>0</v>
      </c>
      <c r="Q189" t="s">
        <v>397</v>
      </c>
      <c r="R189" t="s">
        <v>398</v>
      </c>
      <c r="S189" s="58">
        <v>524</v>
      </c>
      <c r="T189" s="58">
        <v>521.25</v>
      </c>
      <c r="U189" s="58">
        <f t="shared" si="140"/>
        <v>2.75</v>
      </c>
      <c r="V189" s="45">
        <v>27.835100000000001</v>
      </c>
      <c r="W189" s="31">
        <v>17.209199999999999</v>
      </c>
      <c r="X189" s="240">
        <f t="shared" si="137"/>
        <v>161.9552226164372</v>
      </c>
      <c r="Z189" s="75"/>
      <c r="AA189" s="75"/>
      <c r="AB189" s="75"/>
      <c r="AC189" s="78"/>
      <c r="AD189" s="64"/>
      <c r="AE189" s="44"/>
      <c r="AF189" s="58"/>
      <c r="AG189" s="5"/>
      <c r="AH189" s="6"/>
      <c r="AI189" s="44"/>
      <c r="AJ189" s="75"/>
      <c r="AK189" s="75"/>
      <c r="AL189" s="80"/>
      <c r="AMO189" s="3"/>
      <c r="AMP189" s="3"/>
      <c r="AMQ189" s="3"/>
    </row>
    <row r="190" spans="1:38 1029:1031" x14ac:dyDescent="0.15">
      <c r="A190" s="27"/>
      <c r="B190" s="53"/>
      <c r="C190" s="29"/>
      <c r="D190" s="29"/>
      <c r="E190" s="29"/>
      <c r="F190" s="29"/>
      <c r="G190" s="29"/>
      <c r="H190" s="60"/>
      <c r="I190" s="31"/>
      <c r="J190" s="53"/>
      <c r="K190" s="29">
        <f t="shared" si="148"/>
        <v>0</v>
      </c>
      <c r="L190" s="6"/>
      <c r="M190" s="29">
        <f t="shared" si="138"/>
        <v>0</v>
      </c>
      <c r="N190" s="114"/>
      <c r="O190" s="106"/>
      <c r="P190" s="29">
        <f t="shared" ref="P190" si="173">IF(O190="",0,1)</f>
        <v>0</v>
      </c>
      <c r="Q190" t="s">
        <v>399</v>
      </c>
      <c r="R190" t="s">
        <v>400</v>
      </c>
      <c r="S190" s="58">
        <v>527</v>
      </c>
      <c r="T190" s="58">
        <v>524</v>
      </c>
      <c r="U190" s="58">
        <f t="shared" si="140"/>
        <v>3</v>
      </c>
      <c r="V190" s="45">
        <v>10.6259</v>
      </c>
      <c r="W190" s="31">
        <v>1.6515</v>
      </c>
      <c r="X190" s="240">
        <f t="shared" si="137"/>
        <v>18.402344446425388</v>
      </c>
      <c r="Z190" s="75"/>
      <c r="AA190" s="75"/>
      <c r="AB190" s="75"/>
      <c r="AC190" s="78"/>
      <c r="AD190" s="64"/>
      <c r="AE190" s="44"/>
      <c r="AF190" s="58"/>
      <c r="AG190" s="5"/>
      <c r="AH190" s="6"/>
      <c r="AI190" s="44"/>
      <c r="AJ190" s="75"/>
      <c r="AK190" s="75"/>
      <c r="AL190" s="80"/>
      <c r="AMO190" s="3"/>
      <c r="AMP190" s="3"/>
      <c r="AMQ190" s="3"/>
    </row>
    <row r="191" spans="1:38 1029:1031" x14ac:dyDescent="0.15">
      <c r="A191" s="27"/>
      <c r="B191" s="53"/>
      <c r="C191" s="29"/>
      <c r="D191" s="29"/>
      <c r="E191" s="29"/>
      <c r="F191" s="29"/>
      <c r="G191" s="29"/>
      <c r="H191" s="60"/>
      <c r="I191" s="31"/>
      <c r="J191" s="53"/>
      <c r="K191" s="29">
        <f t="shared" si="148"/>
        <v>0</v>
      </c>
      <c r="L191" s="6"/>
      <c r="M191" s="29">
        <f t="shared" si="138"/>
        <v>0</v>
      </c>
      <c r="N191" s="114"/>
      <c r="O191" s="106"/>
      <c r="P191" s="29">
        <f t="shared" ref="P191" si="174">IF(O191="",0,1)</f>
        <v>0</v>
      </c>
      <c r="Q191" t="s">
        <v>401</v>
      </c>
      <c r="R191" t="s">
        <v>402</v>
      </c>
      <c r="S191" s="58">
        <v>530</v>
      </c>
      <c r="T191" s="58">
        <v>527</v>
      </c>
      <c r="U191" s="58">
        <f t="shared" si="140"/>
        <v>3</v>
      </c>
      <c r="V191" s="45">
        <v>8.9743999999999993</v>
      </c>
      <c r="W191" s="31">
        <v>0</v>
      </c>
      <c r="X191" s="240">
        <f t="shared" si="137"/>
        <v>-83.060706008201123</v>
      </c>
      <c r="Z191" s="75"/>
      <c r="AA191" s="75"/>
      <c r="AB191" s="75"/>
      <c r="AC191" s="78"/>
      <c r="AD191" s="64"/>
      <c r="AE191" s="44"/>
      <c r="AF191" s="58"/>
      <c r="AG191" s="5"/>
      <c r="AH191" s="6"/>
      <c r="AI191" s="44"/>
      <c r="AJ191" s="75"/>
      <c r="AK191" s="75"/>
      <c r="AL191" s="80"/>
      <c r="AMO191" s="3"/>
      <c r="AMP191" s="3"/>
      <c r="AMQ191" s="3"/>
    </row>
    <row r="192" spans="1:38 1029:1031" x14ac:dyDescent="0.15">
      <c r="A192" s="27"/>
      <c r="B192" s="53"/>
      <c r="C192" s="29"/>
      <c r="D192" s="29"/>
      <c r="E192" s="29"/>
      <c r="F192" s="29"/>
      <c r="G192" s="29"/>
      <c r="H192" s="60"/>
      <c r="I192" s="31"/>
      <c r="J192" s="53"/>
      <c r="K192" s="29">
        <f t="shared" si="148"/>
        <v>0</v>
      </c>
      <c r="L192" s="6"/>
      <c r="M192" s="29">
        <f t="shared" si="138"/>
        <v>0</v>
      </c>
      <c r="N192" s="114"/>
      <c r="O192" s="106"/>
      <c r="P192" s="29">
        <f t="shared" ref="P192" si="175">IF(O192="",0,1)</f>
        <v>0</v>
      </c>
      <c r="Q192" t="s">
        <v>403</v>
      </c>
      <c r="R192" t="s">
        <v>404</v>
      </c>
      <c r="S192" s="58">
        <v>532</v>
      </c>
      <c r="T192" s="58">
        <v>530</v>
      </c>
      <c r="U192" s="58">
        <f t="shared" si="140"/>
        <v>2</v>
      </c>
      <c r="V192" s="45">
        <v>16.428599999999999</v>
      </c>
      <c r="W192" s="31">
        <v>8.3477999999999994</v>
      </c>
      <c r="X192" s="240">
        <f t="shared" si="137"/>
        <v>103.30412830412831</v>
      </c>
      <c r="Z192" s="75"/>
      <c r="AA192" s="75"/>
      <c r="AB192" s="75"/>
      <c r="AC192" s="78"/>
      <c r="AD192" s="64"/>
      <c r="AE192" s="44"/>
      <c r="AF192" s="58"/>
      <c r="AG192" s="5"/>
      <c r="AH192" s="6"/>
      <c r="AI192" s="44"/>
      <c r="AJ192" s="75"/>
      <c r="AK192" s="75"/>
      <c r="AL192" s="80"/>
      <c r="AMO192" s="3"/>
      <c r="AMP192" s="3"/>
      <c r="AMQ192" s="3"/>
    </row>
    <row r="193" spans="1:1031" x14ac:dyDescent="0.15">
      <c r="A193" s="27"/>
      <c r="B193" s="53"/>
      <c r="C193" s="29"/>
      <c r="D193" s="29"/>
      <c r="E193" s="29"/>
      <c r="F193" s="29"/>
      <c r="G193" s="29"/>
      <c r="H193" s="60"/>
      <c r="I193" s="31"/>
      <c r="J193" s="53"/>
      <c r="K193" s="29">
        <f t="shared" si="148"/>
        <v>0</v>
      </c>
      <c r="L193" s="6"/>
      <c r="M193" s="29">
        <f t="shared" si="138"/>
        <v>0</v>
      </c>
      <c r="N193" s="114"/>
      <c r="O193" s="43"/>
      <c r="P193" s="29">
        <f t="shared" ref="P193" si="176">IF(O193="",0,1)</f>
        <v>0</v>
      </c>
      <c r="Q193" t="s">
        <v>405</v>
      </c>
      <c r="R193" t="s">
        <v>406</v>
      </c>
      <c r="S193" s="58">
        <v>534</v>
      </c>
      <c r="T193" s="58">
        <v>532</v>
      </c>
      <c r="U193" s="58">
        <f t="shared" si="140"/>
        <v>2</v>
      </c>
      <c r="V193" s="45">
        <v>8.0808</v>
      </c>
      <c r="W193" s="31">
        <v>3.8254999999999999</v>
      </c>
      <c r="X193" s="240">
        <f t="shared" si="137"/>
        <v>89.899654548445454</v>
      </c>
      <c r="Z193" s="75"/>
      <c r="AA193" s="75"/>
      <c r="AB193" s="75"/>
      <c r="AC193" s="78"/>
      <c r="AD193" s="64"/>
      <c r="AE193" s="44"/>
      <c r="AF193" s="58"/>
      <c r="AG193" s="5"/>
      <c r="AH193" s="6"/>
      <c r="AI193" s="44"/>
      <c r="AJ193" s="75"/>
      <c r="AK193" s="75"/>
      <c r="AL193" s="80"/>
      <c r="AMO193" s="3"/>
      <c r="AMP193" s="3"/>
      <c r="AMQ193" s="3"/>
    </row>
    <row r="194" spans="1:1031" x14ac:dyDescent="0.15">
      <c r="A194" s="27"/>
      <c r="B194" s="53"/>
      <c r="C194" s="29"/>
      <c r="D194" s="29"/>
      <c r="E194" s="29"/>
      <c r="F194" s="29"/>
      <c r="G194" s="29"/>
      <c r="H194" s="60"/>
      <c r="I194" s="31"/>
      <c r="J194" s="53"/>
      <c r="K194" s="29">
        <f t="shared" si="148"/>
        <v>0</v>
      </c>
      <c r="L194" s="6"/>
      <c r="M194" s="29">
        <f t="shared" si="138"/>
        <v>0</v>
      </c>
      <c r="N194" s="114"/>
      <c r="O194" s="43"/>
      <c r="P194" s="29">
        <f t="shared" ref="P194" si="177">IF(O194="",0,1)</f>
        <v>0</v>
      </c>
      <c r="Q194" t="s">
        <v>407</v>
      </c>
      <c r="R194" t="s">
        <v>408</v>
      </c>
      <c r="S194" s="58">
        <v>538</v>
      </c>
      <c r="T194" s="58">
        <v>534</v>
      </c>
      <c r="U194" s="58">
        <f t="shared" si="140"/>
        <v>4</v>
      </c>
      <c r="V194" s="45">
        <v>4.2553000000000001</v>
      </c>
      <c r="W194" s="31">
        <v>0</v>
      </c>
      <c r="X194" s="240">
        <f t="shared" si="137"/>
        <v>-193.75132188094847</v>
      </c>
      <c r="Z194" s="75"/>
      <c r="AA194" s="75"/>
      <c r="AB194" s="75"/>
      <c r="AC194" s="78"/>
      <c r="AD194" s="64"/>
      <c r="AE194" s="44"/>
      <c r="AF194" s="58"/>
      <c r="AG194" s="5"/>
      <c r="AH194" s="6"/>
      <c r="AI194" s="44"/>
      <c r="AJ194" s="75"/>
      <c r="AK194" s="75"/>
      <c r="AL194" s="80"/>
      <c r="AMO194" s="3"/>
      <c r="AMP194" s="3"/>
      <c r="AMQ194" s="3"/>
    </row>
    <row r="195" spans="1:1031" x14ac:dyDescent="0.15">
      <c r="A195" s="27"/>
      <c r="B195" s="53"/>
      <c r="C195" s="29"/>
      <c r="D195" s="29"/>
      <c r="E195" s="29"/>
      <c r="F195" s="29"/>
      <c r="G195" s="29"/>
      <c r="H195" s="60"/>
      <c r="I195" s="31"/>
      <c r="J195" s="53"/>
      <c r="K195" s="29">
        <f t="shared" si="148"/>
        <v>0</v>
      </c>
      <c r="L195" s="6"/>
      <c r="M195" s="29">
        <f t="shared" si="138"/>
        <v>0</v>
      </c>
      <c r="N195" s="109"/>
      <c r="O195" s="43"/>
      <c r="P195" s="29">
        <f t="shared" ref="P195" si="178">IF(O195="",0,1)</f>
        <v>0</v>
      </c>
      <c r="Q195" t="s">
        <v>409</v>
      </c>
      <c r="R195" t="s">
        <v>410</v>
      </c>
      <c r="S195" s="58">
        <v>542</v>
      </c>
      <c r="T195" s="58">
        <v>538</v>
      </c>
      <c r="U195" s="58">
        <f t="shared" si="140"/>
        <v>4</v>
      </c>
      <c r="V195" s="45">
        <v>12.5</v>
      </c>
      <c r="W195" s="31">
        <v>12.5</v>
      </c>
      <c r="X195" s="31"/>
      <c r="Y195" s="22"/>
      <c r="Z195" s="75"/>
      <c r="AA195" s="75"/>
      <c r="AB195" s="75"/>
      <c r="AC195" s="78"/>
      <c r="AD195" s="64"/>
      <c r="AE195" s="44"/>
      <c r="AF195" s="58"/>
      <c r="AG195" s="5"/>
      <c r="AH195" s="6"/>
      <c r="AI195" s="44"/>
      <c r="AJ195" s="75"/>
      <c r="AK195" s="75"/>
      <c r="AL195" s="80"/>
      <c r="AMO195" s="3"/>
      <c r="AMP195" s="3"/>
      <c r="AMQ195" s="3"/>
    </row>
    <row r="196" spans="1:1031" x14ac:dyDescent="0.15">
      <c r="A196" s="27"/>
      <c r="B196" s="53"/>
      <c r="C196" s="29"/>
      <c r="D196" s="29"/>
      <c r="E196" s="29"/>
      <c r="F196" s="29"/>
      <c r="G196" s="29"/>
      <c r="H196" s="60"/>
      <c r="I196" s="31"/>
      <c r="J196" s="53"/>
      <c r="K196" s="29">
        <f t="shared" si="148"/>
        <v>0</v>
      </c>
      <c r="L196" s="6"/>
      <c r="M196" s="29">
        <f t="shared" si="138"/>
        <v>0</v>
      </c>
      <c r="N196" s="109"/>
      <c r="O196" s="43"/>
      <c r="P196" s="29">
        <f t="shared" ref="P196" si="179">IF(O196="",0,1)</f>
        <v>0</v>
      </c>
      <c r="Q196" s="72" t="s">
        <v>411</v>
      </c>
      <c r="R196" s="72" t="s">
        <v>412</v>
      </c>
      <c r="S196" s="58">
        <v>564.66669999999999</v>
      </c>
      <c r="T196" s="58">
        <v>542</v>
      </c>
      <c r="U196" s="58">
        <f t="shared" si="140"/>
        <v>22.666699999999992</v>
      </c>
      <c r="V196" s="45">
        <v>0</v>
      </c>
      <c r="W196" s="31">
        <v>0</v>
      </c>
      <c r="X196" s="31"/>
      <c r="Y196" s="22"/>
      <c r="Z196" s="75"/>
      <c r="AA196" s="75"/>
      <c r="AB196" s="75"/>
      <c r="AC196" s="78"/>
      <c r="AD196" s="64"/>
      <c r="AE196" s="44"/>
      <c r="AF196" s="58"/>
      <c r="AG196" s="5"/>
      <c r="AH196" s="6"/>
      <c r="AI196" s="44"/>
      <c r="AJ196" s="75"/>
      <c r="AK196" s="75"/>
      <c r="AL196" s="80"/>
      <c r="AML196"/>
      <c r="AMM196"/>
      <c r="AMN196"/>
    </row>
    <row r="197" spans="1:1031" x14ac:dyDescent="0.15">
      <c r="A197" s="27"/>
      <c r="B197" s="27"/>
      <c r="C197" s="27"/>
      <c r="D197" s="27"/>
      <c r="E197" s="27"/>
      <c r="F197" s="5"/>
      <c r="G197" s="5"/>
      <c r="H197" s="3"/>
      <c r="I197" s="3"/>
      <c r="O197" s="3"/>
      <c r="Q197" s="29"/>
      <c r="R197" s="29"/>
      <c r="S197" s="29"/>
      <c r="T197" s="29"/>
      <c r="V197" s="40"/>
      <c r="W197" s="40"/>
      <c r="X197" s="40"/>
      <c r="Y197"/>
      <c r="AD197" s="58"/>
      <c r="AE197" s="31"/>
      <c r="AF197" s="3"/>
      <c r="AH197" s="6"/>
      <c r="AI197" s="6"/>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c r="IW197" s="5"/>
      <c r="IX197" s="5"/>
      <c r="IY197" s="5"/>
      <c r="IZ197" s="5"/>
      <c r="JA197" s="5"/>
      <c r="JB197" s="5"/>
      <c r="JC197" s="5"/>
      <c r="JD197" s="5"/>
      <c r="JE197" s="5"/>
      <c r="JF197" s="5"/>
      <c r="JG197" s="5"/>
      <c r="JH197" s="5"/>
      <c r="JI197" s="5"/>
      <c r="JJ197" s="5"/>
      <c r="JK197" s="5"/>
      <c r="JL197" s="5"/>
      <c r="JM197" s="5"/>
      <c r="JN197" s="5"/>
      <c r="JO197" s="5"/>
      <c r="JP197" s="5"/>
      <c r="JQ197" s="5"/>
      <c r="JR197" s="5"/>
      <c r="JS197" s="5"/>
      <c r="JT197" s="5"/>
      <c r="JU197" s="5"/>
      <c r="JV197" s="5"/>
      <c r="JW197" s="5"/>
      <c r="JX197" s="5"/>
      <c r="JY197" s="5"/>
      <c r="JZ197" s="5"/>
      <c r="KA197" s="5"/>
      <c r="KB197" s="5"/>
      <c r="KC197" s="5"/>
      <c r="KD197" s="5"/>
      <c r="KE197" s="5"/>
      <c r="KF197" s="5"/>
      <c r="KG197" s="5"/>
      <c r="KH197" s="5"/>
      <c r="KI197" s="5"/>
      <c r="KJ197" s="5"/>
      <c r="KK197" s="5"/>
      <c r="KL197" s="5"/>
      <c r="KM197" s="5"/>
      <c r="KN197" s="5"/>
      <c r="KO197" s="5"/>
      <c r="KP197" s="5"/>
      <c r="KQ197" s="5"/>
      <c r="KR197" s="5"/>
      <c r="KS197" s="5"/>
      <c r="KT197" s="5"/>
      <c r="KU197" s="5"/>
      <c r="KV197" s="5"/>
      <c r="KW197" s="5"/>
      <c r="KX197" s="5"/>
      <c r="KY197" s="5"/>
      <c r="KZ197" s="5"/>
      <c r="LA197" s="5"/>
      <c r="LB197" s="5"/>
      <c r="LC197" s="5"/>
      <c r="LD197" s="5"/>
      <c r="LE197" s="5"/>
      <c r="LF197" s="5"/>
      <c r="LG197" s="5"/>
      <c r="LH197" s="5"/>
      <c r="LI197" s="5"/>
      <c r="LJ197" s="5"/>
      <c r="LK197" s="5"/>
      <c r="LL197" s="5"/>
      <c r="LM197" s="5"/>
      <c r="LN197" s="5"/>
      <c r="LO197" s="5"/>
      <c r="LP197" s="5"/>
      <c r="LQ197" s="5"/>
      <c r="LR197" s="5"/>
      <c r="LS197" s="5"/>
      <c r="LT197" s="5"/>
      <c r="LU197" s="5"/>
      <c r="LV197" s="5"/>
      <c r="LW197" s="5"/>
      <c r="LX197" s="5"/>
      <c r="LY197" s="5"/>
      <c r="LZ197" s="5"/>
      <c r="MA197" s="5"/>
      <c r="MB197" s="5"/>
      <c r="MC197" s="5"/>
      <c r="MD197" s="5"/>
      <c r="ME197" s="5"/>
      <c r="MF197" s="5"/>
      <c r="MG197" s="5"/>
      <c r="MH197" s="5"/>
      <c r="MI197" s="5"/>
      <c r="MJ197" s="5"/>
      <c r="MK197" s="5"/>
      <c r="ML197" s="5"/>
      <c r="MM197" s="5"/>
      <c r="MN197" s="5"/>
      <c r="MO197" s="5"/>
      <c r="MP197" s="5"/>
      <c r="MQ197" s="5"/>
      <c r="MR197" s="5"/>
      <c r="MS197" s="5"/>
      <c r="MT197" s="5"/>
      <c r="MU197" s="5"/>
      <c r="MV197" s="5"/>
      <c r="MW197" s="5"/>
      <c r="MX197" s="5"/>
      <c r="MY197" s="5"/>
      <c r="MZ197" s="5"/>
      <c r="NA197" s="5"/>
      <c r="NB197" s="5"/>
      <c r="NC197" s="5"/>
      <c r="ND197" s="5"/>
      <c r="NE197" s="5"/>
      <c r="NF197" s="5"/>
      <c r="NG197" s="5"/>
      <c r="NH197" s="5"/>
      <c r="NI197" s="5"/>
      <c r="NJ197" s="5"/>
      <c r="NK197" s="5"/>
      <c r="NL197" s="5"/>
      <c r="NM197" s="5"/>
      <c r="NN197" s="5"/>
      <c r="NO197" s="5"/>
      <c r="NP197" s="5"/>
      <c r="NQ197" s="5"/>
      <c r="NR197" s="5"/>
      <c r="NS197" s="5"/>
      <c r="NT197" s="5"/>
      <c r="NU197" s="5"/>
      <c r="NV197" s="5"/>
      <c r="NW197" s="5"/>
      <c r="NX197" s="5"/>
      <c r="NY197" s="5"/>
      <c r="NZ197" s="5"/>
      <c r="OA197" s="5"/>
      <c r="OB197" s="5"/>
      <c r="OC197" s="5"/>
      <c r="OD197" s="5"/>
      <c r="OE197" s="5"/>
      <c r="OF197" s="5"/>
      <c r="OG197" s="5"/>
      <c r="OH197" s="5"/>
      <c r="OI197" s="5"/>
      <c r="OJ197" s="5"/>
      <c r="OK197" s="5"/>
      <c r="OL197" s="5"/>
      <c r="OM197" s="5"/>
      <c r="ON197" s="5"/>
      <c r="OO197" s="5"/>
      <c r="OP197" s="5"/>
      <c r="OQ197" s="5"/>
      <c r="OR197" s="5"/>
      <c r="OS197" s="5"/>
      <c r="OT197" s="5"/>
      <c r="OU197" s="5"/>
      <c r="OV197" s="5"/>
      <c r="OW197" s="5"/>
      <c r="OX197" s="5"/>
      <c r="OY197" s="5"/>
      <c r="OZ197" s="5"/>
      <c r="PA197" s="5"/>
      <c r="PB197" s="5"/>
      <c r="PC197" s="5"/>
      <c r="PD197" s="5"/>
      <c r="PE197" s="5"/>
      <c r="PF197" s="5"/>
      <c r="PG197" s="5"/>
      <c r="PH197" s="5"/>
      <c r="PI197" s="5"/>
      <c r="PJ197" s="5"/>
      <c r="PK197" s="5"/>
      <c r="PL197" s="5"/>
      <c r="PM197" s="5"/>
      <c r="PN197" s="5"/>
      <c r="PO197" s="5"/>
      <c r="PP197" s="5"/>
      <c r="PQ197" s="5"/>
      <c r="PR197" s="5"/>
      <c r="PS197" s="5"/>
      <c r="PT197" s="5"/>
      <c r="PU197" s="5"/>
      <c r="PV197" s="5"/>
      <c r="PW197" s="5"/>
      <c r="PX197" s="5"/>
      <c r="PY197" s="5"/>
      <c r="PZ197" s="5"/>
      <c r="QA197" s="5"/>
      <c r="QB197" s="5"/>
      <c r="QC197" s="5"/>
      <c r="QD197" s="5"/>
      <c r="QE197" s="5"/>
      <c r="QF197" s="5"/>
      <c r="QG197" s="5"/>
      <c r="QH197" s="5"/>
      <c r="QI197" s="5"/>
      <c r="QJ197" s="5"/>
      <c r="QK197" s="5"/>
      <c r="QL197" s="5"/>
      <c r="QM197" s="5"/>
      <c r="QN197" s="5"/>
      <c r="QO197" s="5"/>
      <c r="QP197" s="5"/>
      <c r="QQ197" s="5"/>
      <c r="QR197" s="5"/>
      <c r="QS197" s="5"/>
      <c r="QT197" s="5"/>
      <c r="QU197" s="5"/>
      <c r="QV197" s="5"/>
      <c r="QW197" s="5"/>
      <c r="QX197" s="5"/>
      <c r="QY197" s="5"/>
      <c r="QZ197" s="5"/>
      <c r="RA197" s="5"/>
      <c r="RB197" s="5"/>
      <c r="RC197" s="5"/>
      <c r="RD197" s="5"/>
      <c r="RE197" s="5"/>
      <c r="RF197" s="5"/>
      <c r="RG197" s="5"/>
      <c r="RH197" s="5"/>
      <c r="RI197" s="5"/>
      <c r="RJ197" s="5"/>
      <c r="RK197" s="5"/>
      <c r="RL197" s="5"/>
      <c r="RM197" s="5"/>
      <c r="RN197" s="5"/>
      <c r="RO197" s="5"/>
      <c r="RP197" s="5"/>
      <c r="RQ197" s="5"/>
      <c r="RR197" s="5"/>
      <c r="RS197" s="5"/>
      <c r="RT197" s="5"/>
      <c r="RU197" s="5"/>
      <c r="RV197" s="5"/>
      <c r="RW197" s="5"/>
      <c r="RX197" s="5"/>
      <c r="RY197" s="5"/>
      <c r="RZ197" s="5"/>
      <c r="SA197" s="5"/>
      <c r="SB197" s="5"/>
      <c r="SC197" s="5"/>
      <c r="SD197" s="5"/>
      <c r="SE197" s="5"/>
      <c r="SF197" s="5"/>
      <c r="SG197" s="5"/>
      <c r="SH197" s="5"/>
      <c r="SI197" s="5"/>
      <c r="SJ197" s="5"/>
      <c r="SK197" s="5"/>
      <c r="SL197" s="5"/>
      <c r="SM197" s="5"/>
      <c r="SN197" s="5"/>
      <c r="SO197" s="5"/>
      <c r="SP197" s="5"/>
      <c r="SQ197" s="5"/>
      <c r="SR197" s="5"/>
      <c r="SS197" s="5"/>
      <c r="ST197" s="5"/>
      <c r="SU197" s="5"/>
      <c r="SV197" s="5"/>
      <c r="SW197" s="5"/>
      <c r="SX197" s="5"/>
      <c r="SY197" s="5"/>
      <c r="SZ197" s="5"/>
      <c r="TA197" s="5"/>
      <c r="TB197" s="5"/>
      <c r="TC197" s="5"/>
      <c r="TD197" s="5"/>
      <c r="TE197" s="5"/>
      <c r="TF197" s="5"/>
      <c r="TG197" s="5"/>
      <c r="TH197" s="5"/>
      <c r="TI197" s="5"/>
      <c r="TJ197" s="5"/>
      <c r="TK197" s="5"/>
      <c r="TL197" s="5"/>
      <c r="TM197" s="5"/>
      <c r="TN197" s="5"/>
      <c r="TO197" s="5"/>
      <c r="TP197" s="5"/>
      <c r="TQ197" s="5"/>
      <c r="TR197" s="5"/>
      <c r="TS197" s="5"/>
      <c r="TT197" s="5"/>
      <c r="TU197" s="5"/>
      <c r="TV197" s="5"/>
      <c r="TW197" s="5"/>
      <c r="TX197" s="5"/>
      <c r="TY197" s="5"/>
      <c r="TZ197" s="5"/>
      <c r="UA197" s="5"/>
      <c r="UB197" s="5"/>
      <c r="UC197" s="5"/>
      <c r="UD197" s="5"/>
      <c r="UE197" s="5"/>
      <c r="UF197" s="5"/>
      <c r="UG197" s="5"/>
      <c r="UH197" s="5"/>
      <c r="UI197" s="5"/>
      <c r="UJ197" s="5"/>
      <c r="UK197" s="5"/>
      <c r="UL197" s="5"/>
      <c r="UM197" s="5"/>
      <c r="UN197" s="5"/>
      <c r="UO197" s="5"/>
      <c r="UP197" s="5"/>
      <c r="UQ197" s="5"/>
      <c r="UR197" s="5"/>
      <c r="US197" s="5"/>
      <c r="UT197" s="5"/>
      <c r="UU197" s="5"/>
      <c r="UV197" s="5"/>
      <c r="UW197" s="5"/>
      <c r="UX197" s="5"/>
      <c r="UY197" s="5"/>
      <c r="UZ197" s="5"/>
      <c r="VA197" s="5"/>
      <c r="VB197" s="5"/>
      <c r="VC197" s="5"/>
      <c r="VD197" s="5"/>
      <c r="VE197" s="5"/>
      <c r="VF197" s="5"/>
      <c r="VG197" s="5"/>
      <c r="VH197" s="5"/>
      <c r="VI197" s="5"/>
      <c r="VJ197" s="5"/>
      <c r="VK197" s="5"/>
      <c r="VL197" s="5"/>
      <c r="VM197" s="5"/>
      <c r="VN197" s="5"/>
      <c r="VO197" s="5"/>
      <c r="VP197" s="5"/>
      <c r="VQ197" s="5"/>
      <c r="VR197" s="5"/>
      <c r="VS197" s="5"/>
      <c r="VT197" s="5"/>
      <c r="VU197" s="5"/>
      <c r="VV197" s="5"/>
      <c r="VW197" s="5"/>
      <c r="VX197" s="5"/>
      <c r="VY197" s="5"/>
      <c r="VZ197" s="5"/>
      <c r="WA197" s="5"/>
      <c r="WB197" s="5"/>
      <c r="WC197" s="5"/>
      <c r="WD197" s="5"/>
      <c r="WE197" s="5"/>
      <c r="WF197" s="5"/>
      <c r="WG197" s="5"/>
      <c r="WH197" s="5"/>
      <c r="WI197" s="5"/>
      <c r="WJ197" s="5"/>
      <c r="WK197" s="5"/>
      <c r="WL197" s="5"/>
      <c r="WM197" s="5"/>
      <c r="WN197" s="5"/>
      <c r="WO197" s="5"/>
      <c r="WP197" s="5"/>
      <c r="WQ197" s="5"/>
      <c r="WR197" s="5"/>
      <c r="WS197" s="5"/>
      <c r="WT197" s="5"/>
      <c r="WU197" s="5"/>
      <c r="WV197" s="5"/>
      <c r="WW197" s="5"/>
      <c r="WX197" s="5"/>
      <c r="WY197" s="5"/>
      <c r="WZ197" s="5"/>
      <c r="XA197" s="5"/>
      <c r="XB197" s="5"/>
      <c r="XC197" s="5"/>
      <c r="XD197" s="5"/>
      <c r="XE197" s="5"/>
      <c r="XF197" s="5"/>
      <c r="XG197" s="5"/>
      <c r="XH197" s="5"/>
      <c r="XI197" s="5"/>
      <c r="XJ197" s="5"/>
      <c r="XK197" s="5"/>
      <c r="XL197" s="5"/>
      <c r="XM197" s="5"/>
      <c r="XN197" s="5"/>
      <c r="XO197" s="5"/>
      <c r="XP197" s="5"/>
      <c r="XQ197" s="5"/>
      <c r="XR197" s="5"/>
      <c r="XS197" s="5"/>
      <c r="XT197" s="5"/>
      <c r="XU197" s="5"/>
      <c r="XV197" s="5"/>
      <c r="XW197" s="5"/>
      <c r="XX197" s="5"/>
      <c r="XY197" s="5"/>
      <c r="XZ197" s="5"/>
      <c r="YA197" s="5"/>
      <c r="YB197" s="5"/>
      <c r="YC197" s="5"/>
      <c r="YD197" s="5"/>
      <c r="YE197" s="5"/>
      <c r="YF197" s="5"/>
      <c r="YG197" s="5"/>
      <c r="YH197" s="5"/>
      <c r="YI197" s="5"/>
      <c r="YJ197" s="5"/>
      <c r="YK197" s="5"/>
      <c r="YL197" s="5"/>
      <c r="YM197" s="5"/>
      <c r="YN197" s="5"/>
      <c r="YO197" s="5"/>
      <c r="YP197" s="5"/>
      <c r="YQ197" s="5"/>
      <c r="YR197" s="5"/>
      <c r="YS197" s="5"/>
      <c r="YT197" s="5"/>
      <c r="YU197" s="5"/>
      <c r="YV197" s="5"/>
      <c r="YW197" s="5"/>
      <c r="YX197" s="5"/>
      <c r="YY197" s="5"/>
      <c r="YZ197" s="5"/>
      <c r="ZA197" s="5"/>
      <c r="ZB197" s="5"/>
      <c r="ZC197" s="5"/>
      <c r="ZD197" s="5"/>
      <c r="ZE197" s="5"/>
      <c r="ZF197" s="5"/>
      <c r="ZG197" s="5"/>
      <c r="ZH197" s="5"/>
      <c r="ZI197" s="5"/>
      <c r="ZJ197" s="5"/>
      <c r="ZK197" s="5"/>
      <c r="ZL197" s="5"/>
      <c r="ZM197" s="5"/>
      <c r="ZN197" s="5"/>
      <c r="ZO197" s="5"/>
      <c r="ZP197" s="5"/>
      <c r="ZQ197" s="5"/>
      <c r="ZR197" s="5"/>
      <c r="ZS197" s="5"/>
      <c r="ZT197" s="5"/>
      <c r="ZU197" s="5"/>
      <c r="ZV197" s="5"/>
      <c r="ZW197" s="5"/>
      <c r="ZX197" s="5"/>
      <c r="ZY197" s="5"/>
      <c r="ZZ197" s="5"/>
      <c r="AAA197" s="5"/>
      <c r="AAB197" s="5"/>
      <c r="AAC197" s="5"/>
      <c r="AAD197" s="5"/>
      <c r="AAE197" s="5"/>
      <c r="AAF197" s="5"/>
      <c r="AAG197" s="5"/>
      <c r="AAH197" s="5"/>
      <c r="AAI197" s="5"/>
      <c r="AAJ197" s="5"/>
      <c r="AAK197" s="5"/>
      <c r="AAL197" s="5"/>
      <c r="AAM197" s="5"/>
      <c r="AAN197" s="5"/>
      <c r="AAO197" s="5"/>
      <c r="AAP197" s="5"/>
      <c r="AAQ197" s="5"/>
      <c r="AAR197" s="5"/>
      <c r="AAS197" s="5"/>
      <c r="AAT197" s="5"/>
      <c r="AAU197" s="5"/>
      <c r="AAV197" s="5"/>
      <c r="AAW197" s="5"/>
      <c r="AAX197" s="5"/>
      <c r="AAY197" s="5"/>
      <c r="AAZ197" s="5"/>
      <c r="ABA197" s="5"/>
      <c r="ABB197" s="5"/>
      <c r="ABC197" s="5"/>
      <c r="ABD197" s="5"/>
      <c r="ABE197" s="5"/>
      <c r="ABF197" s="5"/>
      <c r="ABG197" s="5"/>
      <c r="ABH197" s="5"/>
      <c r="ABI197" s="5"/>
      <c r="ABJ197" s="5"/>
      <c r="ABK197" s="5"/>
      <c r="ABL197" s="5"/>
      <c r="ABM197" s="5"/>
      <c r="ABN197" s="5"/>
      <c r="ABO197" s="5"/>
      <c r="ABP197" s="5"/>
      <c r="ABQ197" s="5"/>
      <c r="ABR197" s="5"/>
      <c r="ABS197" s="5"/>
      <c r="ABT197" s="5"/>
      <c r="ABU197" s="5"/>
      <c r="ABV197" s="5"/>
      <c r="ABW197" s="5"/>
      <c r="ABX197" s="5"/>
      <c r="ABY197" s="5"/>
      <c r="ABZ197" s="5"/>
      <c r="ACA197" s="5"/>
      <c r="ACB197" s="5"/>
      <c r="ACC197" s="5"/>
      <c r="ACD197" s="5"/>
      <c r="ACE197" s="5"/>
      <c r="ACF197" s="5"/>
      <c r="ACG197" s="5"/>
      <c r="ACH197" s="5"/>
      <c r="ACI197" s="5"/>
      <c r="ACJ197" s="5"/>
      <c r="ACK197" s="5"/>
      <c r="ACL197" s="5"/>
      <c r="ACM197" s="5"/>
      <c r="ACN197" s="5"/>
      <c r="ACO197" s="5"/>
      <c r="ACP197" s="5"/>
      <c r="ACQ197" s="5"/>
      <c r="ACR197" s="5"/>
      <c r="ACS197" s="5"/>
      <c r="ACT197" s="5"/>
      <c r="ACU197" s="5"/>
      <c r="ACV197" s="5"/>
      <c r="ACW197" s="5"/>
      <c r="ACX197" s="5"/>
      <c r="ACY197" s="5"/>
      <c r="ACZ197" s="5"/>
      <c r="ADA197" s="5"/>
      <c r="ADB197" s="5"/>
      <c r="ADC197" s="5"/>
      <c r="ADD197" s="5"/>
      <c r="ADE197" s="5"/>
      <c r="ADF197" s="5"/>
      <c r="ADG197" s="5"/>
      <c r="ADH197" s="5"/>
      <c r="ADI197" s="5"/>
      <c r="ADJ197" s="5"/>
      <c r="ADK197" s="5"/>
      <c r="ADL197" s="5"/>
      <c r="ADM197" s="5"/>
      <c r="ADN197" s="5"/>
      <c r="ADO197" s="5"/>
      <c r="ADP197" s="5"/>
      <c r="ADQ197" s="5"/>
      <c r="ADR197" s="5"/>
      <c r="ADS197" s="5"/>
      <c r="ADT197" s="5"/>
      <c r="ADU197" s="5"/>
      <c r="ADV197" s="5"/>
      <c r="ADW197" s="5"/>
      <c r="ADX197" s="5"/>
      <c r="ADY197" s="5"/>
      <c r="ADZ197" s="5"/>
      <c r="AEA197" s="5"/>
      <c r="AEB197" s="5"/>
      <c r="AEC197" s="5"/>
      <c r="AED197" s="5"/>
      <c r="AEE197" s="5"/>
      <c r="AEF197" s="5"/>
      <c r="AEG197" s="5"/>
      <c r="AEH197" s="5"/>
      <c r="AEI197" s="5"/>
      <c r="AEJ197" s="5"/>
      <c r="AEK197" s="5"/>
      <c r="AEL197" s="5"/>
      <c r="AEM197" s="5"/>
      <c r="AEN197" s="5"/>
      <c r="AEO197" s="5"/>
      <c r="AEP197" s="5"/>
      <c r="AEQ197" s="5"/>
      <c r="AER197" s="5"/>
      <c r="AES197" s="5"/>
      <c r="AET197" s="5"/>
      <c r="AEU197" s="5"/>
      <c r="AEV197" s="5"/>
      <c r="AEW197" s="5"/>
      <c r="AEX197" s="5"/>
      <c r="AEY197" s="5"/>
      <c r="AEZ197" s="5"/>
      <c r="AFA197" s="5"/>
      <c r="AFB197" s="5"/>
      <c r="AFC197" s="5"/>
      <c r="AFD197" s="5"/>
      <c r="AFE197" s="5"/>
      <c r="AFF197" s="5"/>
      <c r="AFG197" s="5"/>
      <c r="AFH197" s="5"/>
      <c r="AFI197" s="5"/>
      <c r="AFJ197" s="5"/>
      <c r="AFK197" s="5"/>
      <c r="AFL197" s="5"/>
      <c r="AFM197" s="5"/>
      <c r="AFN197" s="5"/>
      <c r="AFO197" s="5"/>
      <c r="AFP197" s="5"/>
      <c r="AFQ197" s="5"/>
      <c r="AFR197" s="5"/>
      <c r="AFS197" s="5"/>
      <c r="AFT197" s="5"/>
      <c r="AFU197" s="5"/>
      <c r="AFV197" s="5"/>
      <c r="AFW197" s="5"/>
      <c r="AFX197" s="5"/>
      <c r="AFY197" s="5"/>
      <c r="AFZ197" s="5"/>
      <c r="AGA197" s="5"/>
      <c r="AGB197" s="5"/>
      <c r="AGC197" s="5"/>
      <c r="AGD197" s="5"/>
      <c r="AGE197" s="5"/>
      <c r="AGF197" s="5"/>
      <c r="AGG197" s="5"/>
      <c r="AGH197" s="5"/>
      <c r="AGI197" s="5"/>
      <c r="AGJ197" s="5"/>
      <c r="AGK197" s="5"/>
      <c r="AGL197" s="5"/>
      <c r="AGM197" s="5"/>
      <c r="AGN197" s="5"/>
      <c r="AGO197" s="5"/>
      <c r="AGP197" s="5"/>
      <c r="AGQ197" s="5"/>
      <c r="AGR197" s="5"/>
      <c r="AGS197" s="5"/>
      <c r="AGT197" s="5"/>
      <c r="AGU197" s="5"/>
      <c r="AGV197" s="5"/>
      <c r="AGW197" s="5"/>
      <c r="AGX197" s="5"/>
      <c r="AGY197" s="5"/>
      <c r="AGZ197" s="5"/>
      <c r="AHA197" s="5"/>
      <c r="AHB197" s="5"/>
      <c r="AHC197" s="5"/>
      <c r="AHD197" s="5"/>
      <c r="AHE197" s="5"/>
      <c r="AHF197" s="5"/>
      <c r="AHG197" s="5"/>
      <c r="AHH197" s="5"/>
      <c r="AHI197" s="5"/>
      <c r="AHJ197" s="5"/>
      <c r="AHK197" s="5"/>
      <c r="AHL197" s="5"/>
      <c r="AHM197" s="5"/>
      <c r="AHN197" s="5"/>
      <c r="AHO197" s="5"/>
      <c r="AHP197" s="5"/>
      <c r="AHQ197" s="5"/>
      <c r="AHR197" s="5"/>
      <c r="AHS197" s="5"/>
      <c r="AHT197" s="5"/>
      <c r="AHU197" s="5"/>
      <c r="AHV197" s="5"/>
      <c r="AHW197" s="5"/>
      <c r="AHX197" s="5"/>
      <c r="AHY197" s="5"/>
      <c r="AHZ197" s="5"/>
      <c r="AIA197" s="5"/>
      <c r="AIB197" s="5"/>
      <c r="AIC197" s="5"/>
      <c r="AID197" s="5"/>
      <c r="AIE197" s="5"/>
      <c r="AIF197" s="5"/>
      <c r="AIG197" s="5"/>
      <c r="AIH197" s="5"/>
      <c r="AII197" s="5"/>
      <c r="AIJ197" s="5"/>
      <c r="AIK197" s="5"/>
      <c r="AIL197" s="5"/>
      <c r="AIM197" s="5"/>
      <c r="AIN197" s="5"/>
      <c r="AIO197" s="5"/>
      <c r="AIP197" s="5"/>
      <c r="AIQ197" s="5"/>
      <c r="AIR197" s="5"/>
      <c r="AIS197" s="5"/>
      <c r="AIT197" s="5"/>
      <c r="AIU197" s="5"/>
      <c r="AIV197" s="5"/>
      <c r="AIW197" s="5"/>
      <c r="AIX197" s="5"/>
      <c r="AIY197" s="5"/>
      <c r="AIZ197" s="5"/>
      <c r="AJA197" s="5"/>
      <c r="AJB197" s="5"/>
      <c r="AJC197" s="5"/>
      <c r="AJD197" s="5"/>
      <c r="AJE197" s="5"/>
      <c r="AJF197" s="5"/>
      <c r="AJG197" s="5"/>
      <c r="AJH197" s="5"/>
      <c r="AJI197" s="5"/>
      <c r="AJJ197" s="5"/>
      <c r="AJK197" s="5"/>
      <c r="AJL197" s="5"/>
      <c r="AJM197" s="5"/>
      <c r="AJN197" s="5"/>
      <c r="AJO197" s="5"/>
      <c r="AJP197" s="5"/>
      <c r="AJQ197" s="5"/>
      <c r="AJR197" s="5"/>
      <c r="AJS197" s="5"/>
      <c r="AJT197" s="5"/>
      <c r="AJU197" s="5"/>
      <c r="AJV197" s="5"/>
      <c r="AJW197" s="5"/>
      <c r="AJX197" s="5"/>
      <c r="AJY197" s="5"/>
      <c r="AJZ197" s="5"/>
      <c r="AKA197" s="5"/>
      <c r="AKB197" s="5"/>
      <c r="AKC197" s="5"/>
      <c r="AKD197" s="5"/>
      <c r="AKE197" s="5"/>
      <c r="AKF197" s="5"/>
      <c r="AKG197" s="5"/>
      <c r="AKH197" s="5"/>
      <c r="AKI197" s="5"/>
      <c r="AKJ197" s="5"/>
      <c r="AKK197" s="5"/>
      <c r="AKL197" s="5"/>
      <c r="AKM197" s="5"/>
      <c r="AKN197" s="5"/>
      <c r="AKO197" s="5"/>
      <c r="AKP197" s="5"/>
      <c r="AKQ197" s="5"/>
      <c r="AKR197" s="5"/>
      <c r="AKS197" s="5"/>
      <c r="AKT197" s="5"/>
      <c r="AKU197" s="5"/>
      <c r="AKV197" s="5"/>
      <c r="AKW197" s="5"/>
      <c r="AKX197" s="5"/>
      <c r="AKY197" s="5"/>
      <c r="AKZ197" s="5"/>
      <c r="ALA197" s="5"/>
      <c r="ALB197" s="5"/>
      <c r="ALC197" s="5"/>
      <c r="ALD197" s="5"/>
      <c r="ALE197" s="5"/>
      <c r="ALF197" s="5"/>
      <c r="ALG197" s="5"/>
      <c r="ALH197" s="5"/>
      <c r="ALI197" s="5"/>
      <c r="ALJ197" s="5"/>
      <c r="ALK197" s="5"/>
      <c r="ALL197" s="5"/>
      <c r="ALM197" s="5"/>
      <c r="ALN197" s="5"/>
      <c r="ALO197" s="5"/>
      <c r="ALP197" s="5"/>
      <c r="ALQ197" s="5"/>
      <c r="ALR197" s="5"/>
      <c r="ALS197" s="5"/>
      <c r="ALT197" s="5"/>
      <c r="ALU197" s="5"/>
      <c r="ALV197" s="5"/>
      <c r="ALW197" s="5"/>
      <c r="ALX197" s="5"/>
      <c r="ALY197" s="5"/>
      <c r="ALZ197" s="5"/>
      <c r="AMA197" s="5"/>
      <c r="AMB197" s="5"/>
      <c r="AMC197" s="5"/>
      <c r="AMD197" s="5"/>
      <c r="AME197" s="5"/>
      <c r="AMF197" s="5"/>
      <c r="AMG197" s="5"/>
      <c r="AMH197" s="5"/>
      <c r="AMI197" s="5"/>
      <c r="AMJ197" s="5"/>
      <c r="AMK197"/>
      <c r="AML197"/>
      <c r="AMM197"/>
      <c r="AMN197"/>
    </row>
    <row r="198" spans="1:1031" x14ac:dyDescent="0.15">
      <c r="A198" s="5"/>
      <c r="B198" s="5"/>
      <c r="C198" s="5"/>
      <c r="D198" s="5"/>
      <c r="E198" s="5"/>
      <c r="F198" s="24"/>
      <c r="G198" s="5"/>
      <c r="H198" s="5"/>
      <c r="Q198" s="3"/>
      <c r="S198" s="3"/>
      <c r="T198" s="42" t="s">
        <v>51</v>
      </c>
      <c r="U198" s="73">
        <f>AVERAGE(U30:U196)</f>
        <v>3.3811694610778442</v>
      </c>
      <c r="V198" s="73">
        <f>AVERAGE(V30:V196)</f>
        <v>10.136341317365268</v>
      </c>
      <c r="W198" s="74">
        <f>AVERAGE(W30:W196)</f>
        <v>2.3089622754491019</v>
      </c>
      <c r="X198" s="74" t="e">
        <f>AVERAGEIF(X195:X196,"&gt;0.001")</f>
        <v>#DIV/0!</v>
      </c>
      <c r="Y198"/>
      <c r="Z198" s="5"/>
      <c r="AC198" s="5"/>
      <c r="AD198" s="58"/>
      <c r="AE198" s="31"/>
      <c r="AF198" s="5"/>
      <c r="AG198" s="5"/>
      <c r="AH198" s="6"/>
      <c r="AI198" s="6"/>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c r="IW198" s="5"/>
      <c r="IX198" s="5"/>
      <c r="IY198" s="5"/>
      <c r="IZ198" s="5"/>
      <c r="JA198" s="5"/>
      <c r="JB198" s="5"/>
      <c r="JC198" s="5"/>
      <c r="JD198" s="5"/>
      <c r="JE198" s="5"/>
      <c r="JF198" s="5"/>
      <c r="JG198" s="5"/>
      <c r="JH198" s="5"/>
      <c r="JI198" s="5"/>
      <c r="JJ198" s="5"/>
      <c r="JK198" s="5"/>
      <c r="JL198" s="5"/>
      <c r="JM198" s="5"/>
      <c r="JN198" s="5"/>
      <c r="JO198" s="5"/>
      <c r="JP198" s="5"/>
      <c r="JQ198" s="5"/>
      <c r="JR198" s="5"/>
      <c r="JS198" s="5"/>
      <c r="JT198" s="5"/>
      <c r="JU198" s="5"/>
      <c r="JV198" s="5"/>
      <c r="JW198" s="5"/>
      <c r="JX198" s="5"/>
      <c r="JY198" s="5"/>
      <c r="JZ198" s="5"/>
      <c r="KA198" s="5"/>
      <c r="KB198" s="5"/>
      <c r="KC198" s="5"/>
      <c r="KD198" s="5"/>
      <c r="KE198" s="5"/>
      <c r="KF198" s="5"/>
      <c r="KG198" s="5"/>
      <c r="KH198" s="5"/>
      <c r="KI198" s="5"/>
      <c r="KJ198" s="5"/>
      <c r="KK198" s="5"/>
      <c r="KL198" s="5"/>
      <c r="KM198" s="5"/>
      <c r="KN198" s="5"/>
      <c r="KO198" s="5"/>
      <c r="KP198" s="5"/>
      <c r="KQ198" s="5"/>
      <c r="KR198" s="5"/>
      <c r="KS198" s="5"/>
      <c r="KT198" s="5"/>
      <c r="KU198" s="5"/>
      <c r="KV198" s="5"/>
      <c r="KW198" s="5"/>
      <c r="KX198" s="5"/>
      <c r="KY198" s="5"/>
      <c r="KZ198" s="5"/>
      <c r="LA198" s="5"/>
      <c r="LB198" s="5"/>
      <c r="LC198" s="5"/>
      <c r="LD198" s="5"/>
      <c r="LE198" s="5"/>
      <c r="LF198" s="5"/>
      <c r="LG198" s="5"/>
      <c r="LH198" s="5"/>
      <c r="LI198" s="5"/>
      <c r="LJ198" s="5"/>
      <c r="LK198" s="5"/>
      <c r="LL198" s="5"/>
      <c r="LM198" s="5"/>
      <c r="LN198" s="5"/>
      <c r="LO198" s="5"/>
      <c r="LP198" s="5"/>
      <c r="LQ198" s="5"/>
      <c r="LR198" s="5"/>
      <c r="LS198" s="5"/>
      <c r="LT198" s="5"/>
      <c r="LU198" s="5"/>
      <c r="LV198" s="5"/>
      <c r="LW198" s="5"/>
      <c r="LX198" s="5"/>
      <c r="LY198" s="5"/>
      <c r="LZ198" s="5"/>
      <c r="MA198" s="5"/>
      <c r="MB198" s="5"/>
      <c r="MC198" s="5"/>
      <c r="MD198" s="5"/>
      <c r="ME198" s="5"/>
      <c r="MF198" s="5"/>
      <c r="MG198" s="5"/>
      <c r="MH198" s="5"/>
      <c r="MI198" s="5"/>
      <c r="MJ198" s="5"/>
      <c r="MK198" s="5"/>
      <c r="ML198" s="5"/>
      <c r="MM198" s="5"/>
      <c r="MN198" s="5"/>
      <c r="MO198" s="5"/>
      <c r="MP198" s="5"/>
      <c r="MQ198" s="5"/>
      <c r="MR198" s="5"/>
      <c r="MS198" s="5"/>
      <c r="MT198" s="5"/>
      <c r="MU198" s="5"/>
      <c r="MV198" s="5"/>
      <c r="MW198" s="5"/>
      <c r="MX198" s="5"/>
      <c r="MY198" s="5"/>
      <c r="MZ198" s="5"/>
      <c r="NA198" s="5"/>
      <c r="NB198" s="5"/>
      <c r="NC198" s="5"/>
      <c r="ND198" s="5"/>
      <c r="NE198" s="5"/>
      <c r="NF198" s="5"/>
      <c r="NG198" s="5"/>
      <c r="NH198" s="5"/>
      <c r="NI198" s="5"/>
      <c r="NJ198" s="5"/>
      <c r="NK198" s="5"/>
      <c r="NL198" s="5"/>
      <c r="NM198" s="5"/>
      <c r="NN198" s="5"/>
      <c r="NO198" s="5"/>
      <c r="NP198" s="5"/>
      <c r="NQ198" s="5"/>
      <c r="NR198" s="5"/>
      <c r="NS198" s="5"/>
      <c r="NT198" s="5"/>
      <c r="NU198" s="5"/>
      <c r="NV198" s="5"/>
      <c r="NW198" s="5"/>
      <c r="NX198" s="5"/>
      <c r="NY198" s="5"/>
      <c r="NZ198" s="5"/>
      <c r="OA198" s="5"/>
      <c r="OB198" s="5"/>
      <c r="OC198" s="5"/>
      <c r="OD198" s="5"/>
      <c r="OE198" s="5"/>
      <c r="OF198" s="5"/>
      <c r="OG198" s="5"/>
      <c r="OH198" s="5"/>
      <c r="OI198" s="5"/>
      <c r="OJ198" s="5"/>
      <c r="OK198" s="5"/>
      <c r="OL198" s="5"/>
      <c r="OM198" s="5"/>
      <c r="ON198" s="5"/>
      <c r="OO198" s="5"/>
      <c r="OP198" s="5"/>
      <c r="OQ198" s="5"/>
      <c r="OR198" s="5"/>
      <c r="OS198" s="5"/>
      <c r="OT198" s="5"/>
      <c r="OU198" s="5"/>
      <c r="OV198" s="5"/>
      <c r="OW198" s="5"/>
      <c r="OX198" s="5"/>
      <c r="OY198" s="5"/>
      <c r="OZ198" s="5"/>
      <c r="PA198" s="5"/>
      <c r="PB198" s="5"/>
      <c r="PC198" s="5"/>
      <c r="PD198" s="5"/>
      <c r="PE198" s="5"/>
      <c r="PF198" s="5"/>
      <c r="PG198" s="5"/>
      <c r="PH198" s="5"/>
      <c r="PI198" s="5"/>
      <c r="PJ198" s="5"/>
      <c r="PK198" s="5"/>
      <c r="PL198" s="5"/>
      <c r="PM198" s="5"/>
      <c r="PN198" s="5"/>
      <c r="PO198" s="5"/>
      <c r="PP198" s="5"/>
      <c r="PQ198" s="5"/>
      <c r="PR198" s="5"/>
      <c r="PS198" s="5"/>
      <c r="PT198" s="5"/>
      <c r="PU198" s="5"/>
      <c r="PV198" s="5"/>
      <c r="PW198" s="5"/>
      <c r="PX198" s="5"/>
      <c r="PY198" s="5"/>
      <c r="PZ198" s="5"/>
      <c r="QA198" s="5"/>
      <c r="QB198" s="5"/>
      <c r="QC198" s="5"/>
      <c r="QD198" s="5"/>
      <c r="QE198" s="5"/>
      <c r="QF198" s="5"/>
      <c r="QG198" s="5"/>
      <c r="QH198" s="5"/>
      <c r="QI198" s="5"/>
      <c r="QJ198" s="5"/>
      <c r="QK198" s="5"/>
      <c r="QL198" s="5"/>
      <c r="QM198" s="5"/>
      <c r="QN198" s="5"/>
      <c r="QO198" s="5"/>
      <c r="QP198" s="5"/>
      <c r="QQ198" s="5"/>
      <c r="QR198" s="5"/>
      <c r="QS198" s="5"/>
      <c r="QT198" s="5"/>
      <c r="QU198" s="5"/>
      <c r="QV198" s="5"/>
      <c r="QW198" s="5"/>
      <c r="QX198" s="5"/>
      <c r="QY198" s="5"/>
      <c r="QZ198" s="5"/>
      <c r="RA198" s="5"/>
      <c r="RB198" s="5"/>
      <c r="RC198" s="5"/>
      <c r="RD198" s="5"/>
      <c r="RE198" s="5"/>
      <c r="RF198" s="5"/>
      <c r="RG198" s="5"/>
      <c r="RH198" s="5"/>
      <c r="RI198" s="5"/>
      <c r="RJ198" s="5"/>
      <c r="RK198" s="5"/>
      <c r="RL198" s="5"/>
      <c r="RM198" s="5"/>
      <c r="RN198" s="5"/>
      <c r="RO198" s="5"/>
      <c r="RP198" s="5"/>
      <c r="RQ198" s="5"/>
      <c r="RR198" s="5"/>
      <c r="RS198" s="5"/>
      <c r="RT198" s="5"/>
      <c r="RU198" s="5"/>
      <c r="RV198" s="5"/>
      <c r="RW198" s="5"/>
      <c r="RX198" s="5"/>
      <c r="RY198" s="5"/>
      <c r="RZ198" s="5"/>
      <c r="SA198" s="5"/>
      <c r="SB198" s="5"/>
      <c r="SC198" s="5"/>
      <c r="SD198" s="5"/>
      <c r="SE198" s="5"/>
      <c r="SF198" s="5"/>
      <c r="SG198" s="5"/>
      <c r="SH198" s="5"/>
      <c r="SI198" s="5"/>
      <c r="SJ198" s="5"/>
      <c r="SK198" s="5"/>
      <c r="SL198" s="5"/>
      <c r="SM198" s="5"/>
      <c r="SN198" s="5"/>
      <c r="SO198" s="5"/>
      <c r="SP198" s="5"/>
      <c r="SQ198" s="5"/>
      <c r="SR198" s="5"/>
      <c r="SS198" s="5"/>
      <c r="ST198" s="5"/>
      <c r="SU198" s="5"/>
      <c r="SV198" s="5"/>
      <c r="SW198" s="5"/>
      <c r="SX198" s="5"/>
      <c r="SY198" s="5"/>
      <c r="SZ198" s="5"/>
      <c r="TA198" s="5"/>
      <c r="TB198" s="5"/>
      <c r="TC198" s="5"/>
      <c r="TD198" s="5"/>
      <c r="TE198" s="5"/>
      <c r="TF198" s="5"/>
      <c r="TG198" s="5"/>
      <c r="TH198" s="5"/>
      <c r="TI198" s="5"/>
      <c r="TJ198" s="5"/>
      <c r="TK198" s="5"/>
      <c r="TL198" s="5"/>
      <c r="TM198" s="5"/>
      <c r="TN198" s="5"/>
      <c r="TO198" s="5"/>
      <c r="TP198" s="5"/>
      <c r="TQ198" s="5"/>
      <c r="TR198" s="5"/>
      <c r="TS198" s="5"/>
      <c r="TT198" s="5"/>
      <c r="TU198" s="5"/>
      <c r="TV198" s="5"/>
      <c r="TW198" s="5"/>
      <c r="TX198" s="5"/>
      <c r="TY198" s="5"/>
      <c r="TZ198" s="5"/>
      <c r="UA198" s="5"/>
      <c r="UB198" s="5"/>
      <c r="UC198" s="5"/>
      <c r="UD198" s="5"/>
      <c r="UE198" s="5"/>
      <c r="UF198" s="5"/>
      <c r="UG198" s="5"/>
      <c r="UH198" s="5"/>
      <c r="UI198" s="5"/>
      <c r="UJ198" s="5"/>
      <c r="UK198" s="5"/>
      <c r="UL198" s="5"/>
      <c r="UM198" s="5"/>
      <c r="UN198" s="5"/>
      <c r="UO198" s="5"/>
      <c r="UP198" s="5"/>
      <c r="UQ198" s="5"/>
      <c r="UR198" s="5"/>
      <c r="US198" s="5"/>
      <c r="UT198" s="5"/>
      <c r="UU198" s="5"/>
      <c r="UV198" s="5"/>
      <c r="UW198" s="5"/>
      <c r="UX198" s="5"/>
      <c r="UY198" s="5"/>
      <c r="UZ198" s="5"/>
      <c r="VA198" s="5"/>
      <c r="VB198" s="5"/>
      <c r="VC198" s="5"/>
      <c r="VD198" s="5"/>
      <c r="VE198" s="5"/>
      <c r="VF198" s="5"/>
      <c r="VG198" s="5"/>
      <c r="VH198" s="5"/>
      <c r="VI198" s="5"/>
      <c r="VJ198" s="5"/>
      <c r="VK198" s="5"/>
      <c r="VL198" s="5"/>
      <c r="VM198" s="5"/>
      <c r="VN198" s="5"/>
      <c r="VO198" s="5"/>
      <c r="VP198" s="5"/>
      <c r="VQ198" s="5"/>
      <c r="VR198" s="5"/>
      <c r="VS198" s="5"/>
      <c r="VT198" s="5"/>
      <c r="VU198" s="5"/>
      <c r="VV198" s="5"/>
      <c r="VW198" s="5"/>
      <c r="VX198" s="5"/>
      <c r="VY198" s="5"/>
      <c r="VZ198" s="5"/>
      <c r="WA198" s="5"/>
      <c r="WB198" s="5"/>
      <c r="WC198" s="5"/>
      <c r="WD198" s="5"/>
      <c r="WE198" s="5"/>
      <c r="WF198" s="5"/>
      <c r="WG198" s="5"/>
      <c r="WH198" s="5"/>
      <c r="WI198" s="5"/>
      <c r="WJ198" s="5"/>
      <c r="WK198" s="5"/>
      <c r="WL198" s="5"/>
      <c r="WM198" s="5"/>
      <c r="WN198" s="5"/>
      <c r="WO198" s="5"/>
      <c r="WP198" s="5"/>
      <c r="WQ198" s="5"/>
      <c r="WR198" s="5"/>
      <c r="WS198" s="5"/>
      <c r="WT198" s="5"/>
      <c r="WU198" s="5"/>
      <c r="WV198" s="5"/>
      <c r="WW198" s="5"/>
      <c r="WX198" s="5"/>
      <c r="WY198" s="5"/>
      <c r="WZ198" s="5"/>
      <c r="XA198" s="5"/>
      <c r="XB198" s="5"/>
      <c r="XC198" s="5"/>
      <c r="XD198" s="5"/>
      <c r="XE198" s="5"/>
      <c r="XF198" s="5"/>
      <c r="XG198" s="5"/>
      <c r="XH198" s="5"/>
      <c r="XI198" s="5"/>
      <c r="XJ198" s="5"/>
      <c r="XK198" s="5"/>
      <c r="XL198" s="5"/>
      <c r="XM198" s="5"/>
      <c r="XN198" s="5"/>
      <c r="XO198" s="5"/>
      <c r="XP198" s="5"/>
      <c r="XQ198" s="5"/>
      <c r="XR198" s="5"/>
      <c r="XS198" s="5"/>
      <c r="XT198" s="5"/>
      <c r="XU198" s="5"/>
      <c r="XV198" s="5"/>
      <c r="XW198" s="5"/>
      <c r="XX198" s="5"/>
      <c r="XY198" s="5"/>
      <c r="XZ198" s="5"/>
      <c r="YA198" s="5"/>
      <c r="YB198" s="5"/>
      <c r="YC198" s="5"/>
      <c r="YD198" s="5"/>
      <c r="YE198" s="5"/>
      <c r="YF198" s="5"/>
      <c r="YG198" s="5"/>
      <c r="YH198" s="5"/>
      <c r="YI198" s="5"/>
      <c r="YJ198" s="5"/>
      <c r="YK198" s="5"/>
      <c r="YL198" s="5"/>
      <c r="YM198" s="5"/>
      <c r="YN198" s="5"/>
      <c r="YO198" s="5"/>
      <c r="YP198" s="5"/>
      <c r="YQ198" s="5"/>
      <c r="YR198" s="5"/>
      <c r="YS198" s="5"/>
      <c r="YT198" s="5"/>
      <c r="YU198" s="5"/>
      <c r="YV198" s="5"/>
      <c r="YW198" s="5"/>
      <c r="YX198" s="5"/>
      <c r="YY198" s="5"/>
      <c r="YZ198" s="5"/>
      <c r="ZA198" s="5"/>
      <c r="ZB198" s="5"/>
      <c r="ZC198" s="5"/>
      <c r="ZD198" s="5"/>
      <c r="ZE198" s="5"/>
      <c r="ZF198" s="5"/>
      <c r="ZG198" s="5"/>
      <c r="ZH198" s="5"/>
      <c r="ZI198" s="5"/>
      <c r="ZJ198" s="5"/>
      <c r="ZK198" s="5"/>
      <c r="ZL198" s="5"/>
      <c r="ZM198" s="5"/>
      <c r="ZN198" s="5"/>
      <c r="ZO198" s="5"/>
      <c r="ZP198" s="5"/>
      <c r="ZQ198" s="5"/>
      <c r="ZR198" s="5"/>
      <c r="ZS198" s="5"/>
      <c r="ZT198" s="5"/>
      <c r="ZU198" s="5"/>
      <c r="ZV198" s="5"/>
      <c r="ZW198" s="5"/>
      <c r="ZX198" s="5"/>
      <c r="ZY198" s="5"/>
      <c r="ZZ198" s="5"/>
      <c r="AAA198" s="5"/>
      <c r="AAB198" s="5"/>
      <c r="AAC198" s="5"/>
      <c r="AAD198" s="5"/>
      <c r="AAE198" s="5"/>
      <c r="AAF198" s="5"/>
      <c r="AAG198" s="5"/>
      <c r="AAH198" s="5"/>
      <c r="AAI198" s="5"/>
      <c r="AAJ198" s="5"/>
      <c r="AAK198" s="5"/>
      <c r="AAL198" s="5"/>
      <c r="AAM198" s="5"/>
      <c r="AAN198" s="5"/>
      <c r="AAO198" s="5"/>
      <c r="AAP198" s="5"/>
      <c r="AAQ198" s="5"/>
      <c r="AAR198" s="5"/>
      <c r="AAS198" s="5"/>
      <c r="AAT198" s="5"/>
      <c r="AAU198" s="5"/>
      <c r="AAV198" s="5"/>
      <c r="AAW198" s="5"/>
      <c r="AAX198" s="5"/>
      <c r="AAY198" s="5"/>
      <c r="AAZ198" s="5"/>
      <c r="ABA198" s="5"/>
      <c r="ABB198" s="5"/>
      <c r="ABC198" s="5"/>
      <c r="ABD198" s="5"/>
      <c r="ABE198" s="5"/>
      <c r="ABF198" s="5"/>
      <c r="ABG198" s="5"/>
      <c r="ABH198" s="5"/>
      <c r="ABI198" s="5"/>
      <c r="ABJ198" s="5"/>
      <c r="ABK198" s="5"/>
      <c r="ABL198" s="5"/>
      <c r="ABM198" s="5"/>
      <c r="ABN198" s="5"/>
      <c r="ABO198" s="5"/>
      <c r="ABP198" s="5"/>
      <c r="ABQ198" s="5"/>
      <c r="ABR198" s="5"/>
      <c r="ABS198" s="5"/>
      <c r="ABT198" s="5"/>
      <c r="ABU198" s="5"/>
      <c r="ABV198" s="5"/>
      <c r="ABW198" s="5"/>
      <c r="ABX198" s="5"/>
      <c r="ABY198" s="5"/>
      <c r="ABZ198" s="5"/>
      <c r="ACA198" s="5"/>
      <c r="ACB198" s="5"/>
      <c r="ACC198" s="5"/>
      <c r="ACD198" s="5"/>
      <c r="ACE198" s="5"/>
      <c r="ACF198" s="5"/>
      <c r="ACG198" s="5"/>
      <c r="ACH198" s="5"/>
      <c r="ACI198" s="5"/>
      <c r="ACJ198" s="5"/>
      <c r="ACK198" s="5"/>
      <c r="ACL198" s="5"/>
      <c r="ACM198" s="5"/>
      <c r="ACN198" s="5"/>
      <c r="ACO198" s="5"/>
      <c r="ACP198" s="5"/>
      <c r="ACQ198" s="5"/>
      <c r="ACR198" s="5"/>
      <c r="ACS198" s="5"/>
      <c r="ACT198" s="5"/>
      <c r="ACU198" s="5"/>
      <c r="ACV198" s="5"/>
      <c r="ACW198" s="5"/>
      <c r="ACX198" s="5"/>
      <c r="ACY198" s="5"/>
      <c r="ACZ198" s="5"/>
      <c r="ADA198" s="5"/>
      <c r="ADB198" s="5"/>
      <c r="ADC198" s="5"/>
      <c r="ADD198" s="5"/>
      <c r="ADE198" s="5"/>
      <c r="ADF198" s="5"/>
      <c r="ADG198" s="5"/>
      <c r="ADH198" s="5"/>
      <c r="ADI198" s="5"/>
      <c r="ADJ198" s="5"/>
      <c r="ADK198" s="5"/>
      <c r="ADL198" s="5"/>
      <c r="ADM198" s="5"/>
      <c r="ADN198" s="5"/>
      <c r="ADO198" s="5"/>
      <c r="ADP198" s="5"/>
      <c r="ADQ198" s="5"/>
      <c r="ADR198" s="5"/>
      <c r="ADS198" s="5"/>
      <c r="ADT198" s="5"/>
      <c r="ADU198" s="5"/>
      <c r="ADV198" s="5"/>
      <c r="ADW198" s="5"/>
      <c r="ADX198" s="5"/>
      <c r="ADY198" s="5"/>
      <c r="ADZ198" s="5"/>
      <c r="AEA198" s="5"/>
      <c r="AEB198" s="5"/>
      <c r="AEC198" s="5"/>
      <c r="AED198" s="5"/>
      <c r="AEE198" s="5"/>
      <c r="AEF198" s="5"/>
      <c r="AEG198" s="5"/>
      <c r="AEH198" s="5"/>
      <c r="AEI198" s="5"/>
      <c r="AEJ198" s="5"/>
      <c r="AEK198" s="5"/>
      <c r="AEL198" s="5"/>
      <c r="AEM198" s="5"/>
      <c r="AEN198" s="5"/>
      <c r="AEO198" s="5"/>
      <c r="AEP198" s="5"/>
      <c r="AEQ198" s="5"/>
      <c r="AER198" s="5"/>
      <c r="AES198" s="5"/>
      <c r="AET198" s="5"/>
      <c r="AEU198" s="5"/>
      <c r="AEV198" s="5"/>
      <c r="AEW198" s="5"/>
      <c r="AEX198" s="5"/>
      <c r="AEY198" s="5"/>
      <c r="AEZ198" s="5"/>
      <c r="AFA198" s="5"/>
      <c r="AFB198" s="5"/>
      <c r="AFC198" s="5"/>
      <c r="AFD198" s="5"/>
      <c r="AFE198" s="5"/>
      <c r="AFF198" s="5"/>
      <c r="AFG198" s="5"/>
      <c r="AFH198" s="5"/>
      <c r="AFI198" s="5"/>
      <c r="AFJ198" s="5"/>
      <c r="AFK198" s="5"/>
      <c r="AFL198" s="5"/>
      <c r="AFM198" s="5"/>
      <c r="AFN198" s="5"/>
      <c r="AFO198" s="5"/>
      <c r="AFP198" s="5"/>
      <c r="AFQ198" s="5"/>
      <c r="AFR198" s="5"/>
      <c r="AFS198" s="5"/>
      <c r="AFT198" s="5"/>
      <c r="AFU198" s="5"/>
      <c r="AFV198" s="5"/>
      <c r="AFW198" s="5"/>
      <c r="AFX198" s="5"/>
      <c r="AFY198" s="5"/>
      <c r="AFZ198" s="5"/>
      <c r="AGA198" s="5"/>
      <c r="AGB198" s="5"/>
      <c r="AGC198" s="5"/>
      <c r="AGD198" s="5"/>
      <c r="AGE198" s="5"/>
      <c r="AGF198" s="5"/>
      <c r="AGG198" s="5"/>
      <c r="AGH198" s="5"/>
      <c r="AGI198" s="5"/>
      <c r="AGJ198" s="5"/>
      <c r="AGK198" s="5"/>
      <c r="AGL198" s="5"/>
      <c r="AGM198" s="5"/>
      <c r="AGN198" s="5"/>
      <c r="AGO198" s="5"/>
      <c r="AGP198" s="5"/>
      <c r="AGQ198" s="5"/>
      <c r="AGR198" s="5"/>
      <c r="AGS198" s="5"/>
      <c r="AGT198" s="5"/>
      <c r="AGU198" s="5"/>
      <c r="AGV198" s="5"/>
      <c r="AGW198" s="5"/>
      <c r="AGX198" s="5"/>
      <c r="AGY198" s="5"/>
      <c r="AGZ198" s="5"/>
      <c r="AHA198" s="5"/>
      <c r="AHB198" s="5"/>
      <c r="AHC198" s="5"/>
      <c r="AHD198" s="5"/>
      <c r="AHE198" s="5"/>
      <c r="AHF198" s="5"/>
      <c r="AHG198" s="5"/>
      <c r="AHH198" s="5"/>
      <c r="AHI198" s="5"/>
      <c r="AHJ198" s="5"/>
      <c r="AHK198" s="5"/>
      <c r="AHL198" s="5"/>
      <c r="AHM198" s="5"/>
      <c r="AHN198" s="5"/>
      <c r="AHO198" s="5"/>
      <c r="AHP198" s="5"/>
      <c r="AHQ198" s="5"/>
      <c r="AHR198" s="5"/>
      <c r="AHS198" s="5"/>
      <c r="AHT198" s="5"/>
      <c r="AHU198" s="5"/>
      <c r="AHV198" s="5"/>
      <c r="AHW198" s="5"/>
      <c r="AHX198" s="5"/>
      <c r="AHY198" s="5"/>
      <c r="AHZ198" s="5"/>
      <c r="AIA198" s="5"/>
      <c r="AIB198" s="5"/>
      <c r="AIC198" s="5"/>
      <c r="AID198" s="5"/>
      <c r="AIE198" s="5"/>
      <c r="AIF198" s="5"/>
      <c r="AIG198" s="5"/>
      <c r="AIH198" s="5"/>
      <c r="AII198" s="5"/>
      <c r="AIJ198" s="5"/>
      <c r="AIK198" s="5"/>
      <c r="AIL198" s="5"/>
      <c r="AIM198" s="5"/>
      <c r="AIN198" s="5"/>
      <c r="AIO198" s="5"/>
      <c r="AIP198" s="5"/>
      <c r="AIQ198" s="5"/>
      <c r="AIR198" s="5"/>
      <c r="AIS198" s="5"/>
      <c r="AIT198" s="5"/>
      <c r="AIU198" s="5"/>
      <c r="AIV198" s="5"/>
      <c r="AIW198" s="5"/>
      <c r="AIX198" s="5"/>
      <c r="AIY198" s="5"/>
      <c r="AIZ198" s="5"/>
      <c r="AJA198" s="5"/>
      <c r="AJB198" s="5"/>
      <c r="AJC198" s="5"/>
      <c r="AJD198" s="5"/>
      <c r="AJE198" s="5"/>
      <c r="AJF198" s="5"/>
      <c r="AJG198" s="5"/>
      <c r="AJH198" s="5"/>
      <c r="AJI198" s="5"/>
      <c r="AJJ198" s="5"/>
      <c r="AJK198" s="5"/>
      <c r="AJL198" s="5"/>
      <c r="AJM198" s="5"/>
      <c r="AJN198" s="5"/>
      <c r="AJO198" s="5"/>
      <c r="AJP198" s="5"/>
      <c r="AJQ198" s="5"/>
      <c r="AJR198" s="5"/>
      <c r="AJS198" s="5"/>
      <c r="AJT198" s="5"/>
      <c r="AJU198" s="5"/>
      <c r="AJV198" s="5"/>
      <c r="AJW198" s="5"/>
      <c r="AJX198" s="5"/>
      <c r="AJY198" s="5"/>
      <c r="AJZ198" s="5"/>
      <c r="AKA198" s="5"/>
      <c r="AKB198" s="5"/>
      <c r="AKC198" s="5"/>
      <c r="AKD198" s="5"/>
      <c r="AKE198" s="5"/>
      <c r="AKF198" s="5"/>
      <c r="AKG198" s="5"/>
      <c r="AKH198" s="5"/>
      <c r="AKI198" s="5"/>
      <c r="AKJ198" s="5"/>
      <c r="AKK198" s="5"/>
      <c r="AKL198" s="5"/>
      <c r="AKM198" s="5"/>
      <c r="AKN198" s="5"/>
      <c r="AKO198" s="5"/>
      <c r="AKP198" s="5"/>
      <c r="AKQ198" s="5"/>
      <c r="AKR198" s="5"/>
      <c r="AKS198" s="5"/>
      <c r="AKT198" s="5"/>
      <c r="AKU198" s="5"/>
      <c r="AKV198" s="5"/>
      <c r="AKW198" s="5"/>
      <c r="AKX198" s="5"/>
      <c r="AKY198" s="5"/>
      <c r="AKZ198" s="5"/>
      <c r="ALA198" s="5"/>
      <c r="ALB198" s="5"/>
      <c r="ALC198" s="5"/>
      <c r="ALD198" s="5"/>
      <c r="ALE198" s="5"/>
      <c r="ALF198" s="5"/>
      <c r="ALG198" s="5"/>
      <c r="ALH198" s="5"/>
      <c r="ALI198" s="5"/>
      <c r="ALJ198" s="5"/>
      <c r="ALK198" s="5"/>
      <c r="ALL198" s="5"/>
      <c r="ALM198" s="5"/>
      <c r="ALN198" s="5"/>
      <c r="ALO198" s="5"/>
      <c r="ALP198" s="5"/>
      <c r="ALQ198" s="5"/>
      <c r="ALR198" s="5"/>
      <c r="ALS198" s="5"/>
      <c r="ALT198" s="5"/>
      <c r="ALU198" s="5"/>
      <c r="ALV198" s="5"/>
      <c r="ALW198" s="5"/>
      <c r="ALX198" s="5"/>
      <c r="ALY198" s="5"/>
      <c r="ALZ198" s="5"/>
      <c r="AMA198" s="5"/>
      <c r="AMB198" s="5"/>
      <c r="AMC198" s="5"/>
      <c r="AMD198" s="5"/>
      <c r="AME198" s="5"/>
      <c r="AMF198" s="5"/>
      <c r="AMG198" s="5"/>
      <c r="AMH198" s="5"/>
      <c r="AMI198" s="5"/>
      <c r="AMJ198" s="5"/>
      <c r="AMK198"/>
      <c r="AML198"/>
      <c r="AMM198"/>
      <c r="AMN198"/>
    </row>
    <row r="199" spans="1:1031" x14ac:dyDescent="0.15">
      <c r="A199" s="5"/>
      <c r="B199" s="25"/>
      <c r="C199" s="5"/>
      <c r="D199" s="10"/>
      <c r="E199" s="19"/>
      <c r="F199" s="24"/>
      <c r="G199" s="5"/>
      <c r="H199" s="5"/>
      <c r="U199" s="5"/>
      <c r="V199" s="5"/>
      <c r="W199" s="5"/>
      <c r="X199"/>
      <c r="Y199" s="5"/>
      <c r="Z199" s="5"/>
      <c r="AC199" s="58"/>
      <c r="AD199" s="31"/>
      <c r="AE199" s="5"/>
      <c r="AF199" s="5"/>
      <c r="AG199" s="6"/>
      <c r="AH199" s="6"/>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c r="IW199" s="5"/>
      <c r="IX199" s="5"/>
      <c r="IY199" s="5"/>
      <c r="IZ199" s="5"/>
      <c r="JA199" s="5"/>
      <c r="JB199" s="5"/>
      <c r="JC199" s="5"/>
      <c r="JD199" s="5"/>
      <c r="JE199" s="5"/>
      <c r="JF199" s="5"/>
      <c r="JG199" s="5"/>
      <c r="JH199" s="5"/>
      <c r="JI199" s="5"/>
      <c r="JJ199" s="5"/>
      <c r="JK199" s="5"/>
      <c r="JL199" s="5"/>
      <c r="JM199" s="5"/>
      <c r="JN199" s="5"/>
      <c r="JO199" s="5"/>
      <c r="JP199" s="5"/>
      <c r="JQ199" s="5"/>
      <c r="JR199" s="5"/>
      <c r="JS199" s="5"/>
      <c r="JT199" s="5"/>
      <c r="JU199" s="5"/>
      <c r="JV199" s="5"/>
      <c r="JW199" s="5"/>
      <c r="JX199" s="5"/>
      <c r="JY199" s="5"/>
      <c r="JZ199" s="5"/>
      <c r="KA199" s="5"/>
      <c r="KB199" s="5"/>
      <c r="KC199" s="5"/>
      <c r="KD199" s="5"/>
      <c r="KE199" s="5"/>
      <c r="KF199" s="5"/>
      <c r="KG199" s="5"/>
      <c r="KH199" s="5"/>
      <c r="KI199" s="5"/>
      <c r="KJ199" s="5"/>
      <c r="KK199" s="5"/>
      <c r="KL199" s="5"/>
      <c r="KM199" s="5"/>
      <c r="KN199" s="5"/>
      <c r="KO199" s="5"/>
      <c r="KP199" s="5"/>
      <c r="KQ199" s="5"/>
      <c r="KR199" s="5"/>
      <c r="KS199" s="5"/>
      <c r="KT199" s="5"/>
      <c r="KU199" s="5"/>
      <c r="KV199" s="5"/>
      <c r="KW199" s="5"/>
      <c r="KX199" s="5"/>
      <c r="KY199" s="5"/>
      <c r="KZ199" s="5"/>
      <c r="LA199" s="5"/>
      <c r="LB199" s="5"/>
      <c r="LC199" s="5"/>
      <c r="LD199" s="5"/>
      <c r="LE199" s="5"/>
      <c r="LF199" s="5"/>
      <c r="LG199" s="5"/>
      <c r="LH199" s="5"/>
      <c r="LI199" s="5"/>
      <c r="LJ199" s="5"/>
      <c r="LK199" s="5"/>
      <c r="LL199" s="5"/>
      <c r="LM199" s="5"/>
      <c r="LN199" s="5"/>
      <c r="LO199" s="5"/>
      <c r="LP199" s="5"/>
      <c r="LQ199" s="5"/>
      <c r="LR199" s="5"/>
      <c r="LS199" s="5"/>
      <c r="LT199" s="5"/>
      <c r="LU199" s="5"/>
      <c r="LV199" s="5"/>
      <c r="LW199" s="5"/>
      <c r="LX199" s="5"/>
      <c r="LY199" s="5"/>
      <c r="LZ199" s="5"/>
      <c r="MA199" s="5"/>
      <c r="MB199" s="5"/>
      <c r="MC199" s="5"/>
      <c r="MD199" s="5"/>
      <c r="ME199" s="5"/>
      <c r="MF199" s="5"/>
      <c r="MG199" s="5"/>
      <c r="MH199" s="5"/>
      <c r="MI199" s="5"/>
      <c r="MJ199" s="5"/>
      <c r="MK199" s="5"/>
      <c r="ML199" s="5"/>
      <c r="MM199" s="5"/>
      <c r="MN199" s="5"/>
      <c r="MO199" s="5"/>
      <c r="MP199" s="5"/>
      <c r="MQ199" s="5"/>
      <c r="MR199" s="5"/>
      <c r="MS199" s="5"/>
      <c r="MT199" s="5"/>
      <c r="MU199" s="5"/>
      <c r="MV199" s="5"/>
      <c r="MW199" s="5"/>
      <c r="MX199" s="5"/>
      <c r="MY199" s="5"/>
      <c r="MZ199" s="5"/>
      <c r="NA199" s="5"/>
      <c r="NB199" s="5"/>
      <c r="NC199" s="5"/>
      <c r="ND199" s="5"/>
      <c r="NE199" s="5"/>
      <c r="NF199" s="5"/>
      <c r="NG199" s="5"/>
      <c r="NH199" s="5"/>
      <c r="NI199" s="5"/>
      <c r="NJ199" s="5"/>
      <c r="NK199" s="5"/>
      <c r="NL199" s="5"/>
      <c r="NM199" s="5"/>
      <c r="NN199" s="5"/>
      <c r="NO199" s="5"/>
      <c r="NP199" s="5"/>
      <c r="NQ199" s="5"/>
      <c r="NR199" s="5"/>
      <c r="NS199" s="5"/>
      <c r="NT199" s="5"/>
      <c r="NU199" s="5"/>
      <c r="NV199" s="5"/>
      <c r="NW199" s="5"/>
      <c r="NX199" s="5"/>
      <c r="NY199" s="5"/>
      <c r="NZ199" s="5"/>
      <c r="OA199" s="5"/>
      <c r="OB199" s="5"/>
      <c r="OC199" s="5"/>
      <c r="OD199" s="5"/>
      <c r="OE199" s="5"/>
      <c r="OF199" s="5"/>
      <c r="OG199" s="5"/>
      <c r="OH199" s="5"/>
      <c r="OI199" s="5"/>
      <c r="OJ199" s="5"/>
      <c r="OK199" s="5"/>
      <c r="OL199" s="5"/>
      <c r="OM199" s="5"/>
      <c r="ON199" s="5"/>
      <c r="OO199" s="5"/>
      <c r="OP199" s="5"/>
      <c r="OQ199" s="5"/>
      <c r="OR199" s="5"/>
      <c r="OS199" s="5"/>
      <c r="OT199" s="5"/>
      <c r="OU199" s="5"/>
      <c r="OV199" s="5"/>
      <c r="OW199" s="5"/>
      <c r="OX199" s="5"/>
      <c r="OY199" s="5"/>
      <c r="OZ199" s="5"/>
      <c r="PA199" s="5"/>
      <c r="PB199" s="5"/>
      <c r="PC199" s="5"/>
      <c r="PD199" s="5"/>
      <c r="PE199" s="5"/>
      <c r="PF199" s="5"/>
      <c r="PG199" s="5"/>
      <c r="PH199" s="5"/>
      <c r="PI199" s="5"/>
      <c r="PJ199" s="5"/>
      <c r="PK199" s="5"/>
      <c r="PL199" s="5"/>
      <c r="PM199" s="5"/>
      <c r="PN199" s="5"/>
      <c r="PO199" s="5"/>
      <c r="PP199" s="5"/>
      <c r="PQ199" s="5"/>
      <c r="PR199" s="5"/>
      <c r="PS199" s="5"/>
      <c r="PT199" s="5"/>
      <c r="PU199" s="5"/>
      <c r="PV199" s="5"/>
      <c r="PW199" s="5"/>
      <c r="PX199" s="5"/>
      <c r="PY199" s="5"/>
      <c r="PZ199" s="5"/>
      <c r="QA199" s="5"/>
      <c r="QB199" s="5"/>
      <c r="QC199" s="5"/>
      <c r="QD199" s="5"/>
      <c r="QE199" s="5"/>
      <c r="QF199" s="5"/>
      <c r="QG199" s="5"/>
      <c r="QH199" s="5"/>
      <c r="QI199" s="5"/>
      <c r="QJ199" s="5"/>
      <c r="QK199" s="5"/>
      <c r="QL199" s="5"/>
      <c r="QM199" s="5"/>
      <c r="QN199" s="5"/>
      <c r="QO199" s="5"/>
      <c r="QP199" s="5"/>
      <c r="QQ199" s="5"/>
      <c r="QR199" s="5"/>
      <c r="QS199" s="5"/>
      <c r="QT199" s="5"/>
      <c r="QU199" s="5"/>
      <c r="QV199" s="5"/>
      <c r="QW199" s="5"/>
      <c r="QX199" s="5"/>
      <c r="QY199" s="5"/>
      <c r="QZ199" s="5"/>
      <c r="RA199" s="5"/>
      <c r="RB199" s="5"/>
      <c r="RC199" s="5"/>
      <c r="RD199" s="5"/>
      <c r="RE199" s="5"/>
      <c r="RF199" s="5"/>
      <c r="RG199" s="5"/>
      <c r="RH199" s="5"/>
      <c r="RI199" s="5"/>
      <c r="RJ199" s="5"/>
      <c r="RK199" s="5"/>
      <c r="RL199" s="5"/>
      <c r="RM199" s="5"/>
      <c r="RN199" s="5"/>
      <c r="RO199" s="5"/>
      <c r="RP199" s="5"/>
      <c r="RQ199" s="5"/>
      <c r="RR199" s="5"/>
      <c r="RS199" s="5"/>
      <c r="RT199" s="5"/>
      <c r="RU199" s="5"/>
      <c r="RV199" s="5"/>
      <c r="RW199" s="5"/>
      <c r="RX199" s="5"/>
      <c r="RY199" s="5"/>
      <c r="RZ199" s="5"/>
      <c r="SA199" s="5"/>
      <c r="SB199" s="5"/>
      <c r="SC199" s="5"/>
      <c r="SD199" s="5"/>
      <c r="SE199" s="5"/>
      <c r="SF199" s="5"/>
      <c r="SG199" s="5"/>
      <c r="SH199" s="5"/>
      <c r="SI199" s="5"/>
      <c r="SJ199" s="5"/>
      <c r="SK199" s="5"/>
      <c r="SL199" s="5"/>
      <c r="SM199" s="5"/>
      <c r="SN199" s="5"/>
      <c r="SO199" s="5"/>
      <c r="SP199" s="5"/>
      <c r="SQ199" s="5"/>
      <c r="SR199" s="5"/>
      <c r="SS199" s="5"/>
      <c r="ST199" s="5"/>
      <c r="SU199" s="5"/>
      <c r="SV199" s="5"/>
      <c r="SW199" s="5"/>
      <c r="SX199" s="5"/>
      <c r="SY199" s="5"/>
      <c r="SZ199" s="5"/>
      <c r="TA199" s="5"/>
      <c r="TB199" s="5"/>
      <c r="TC199" s="5"/>
      <c r="TD199" s="5"/>
      <c r="TE199" s="5"/>
      <c r="TF199" s="5"/>
      <c r="TG199" s="5"/>
      <c r="TH199" s="5"/>
      <c r="TI199" s="5"/>
      <c r="TJ199" s="5"/>
      <c r="TK199" s="5"/>
      <c r="TL199" s="5"/>
      <c r="TM199" s="5"/>
      <c r="TN199" s="5"/>
      <c r="TO199" s="5"/>
      <c r="TP199" s="5"/>
      <c r="TQ199" s="5"/>
      <c r="TR199" s="5"/>
      <c r="TS199" s="5"/>
      <c r="TT199" s="5"/>
      <c r="TU199" s="5"/>
      <c r="TV199" s="5"/>
      <c r="TW199" s="5"/>
      <c r="TX199" s="5"/>
      <c r="TY199" s="5"/>
      <c r="TZ199" s="5"/>
      <c r="UA199" s="5"/>
      <c r="UB199" s="5"/>
      <c r="UC199" s="5"/>
      <c r="UD199" s="5"/>
      <c r="UE199" s="5"/>
      <c r="UF199" s="5"/>
      <c r="UG199" s="5"/>
      <c r="UH199" s="5"/>
      <c r="UI199" s="5"/>
      <c r="UJ199" s="5"/>
      <c r="UK199" s="5"/>
      <c r="UL199" s="5"/>
      <c r="UM199" s="5"/>
      <c r="UN199" s="5"/>
      <c r="UO199" s="5"/>
      <c r="UP199" s="5"/>
      <c r="UQ199" s="5"/>
      <c r="UR199" s="5"/>
      <c r="US199" s="5"/>
      <c r="UT199" s="5"/>
      <c r="UU199" s="5"/>
      <c r="UV199" s="5"/>
      <c r="UW199" s="5"/>
      <c r="UX199" s="5"/>
      <c r="UY199" s="5"/>
      <c r="UZ199" s="5"/>
      <c r="VA199" s="5"/>
      <c r="VB199" s="5"/>
      <c r="VC199" s="5"/>
      <c r="VD199" s="5"/>
      <c r="VE199" s="5"/>
      <c r="VF199" s="5"/>
      <c r="VG199" s="5"/>
      <c r="VH199" s="5"/>
      <c r="VI199" s="5"/>
      <c r="VJ199" s="5"/>
      <c r="VK199" s="5"/>
      <c r="VL199" s="5"/>
      <c r="VM199" s="5"/>
      <c r="VN199" s="5"/>
      <c r="VO199" s="5"/>
      <c r="VP199" s="5"/>
      <c r="VQ199" s="5"/>
      <c r="VR199" s="5"/>
      <c r="VS199" s="5"/>
      <c r="VT199" s="5"/>
      <c r="VU199" s="5"/>
      <c r="VV199" s="5"/>
      <c r="VW199" s="5"/>
      <c r="VX199" s="5"/>
      <c r="VY199" s="5"/>
      <c r="VZ199" s="5"/>
      <c r="WA199" s="5"/>
      <c r="WB199" s="5"/>
      <c r="WC199" s="5"/>
      <c r="WD199" s="5"/>
      <c r="WE199" s="5"/>
      <c r="WF199" s="5"/>
      <c r="WG199" s="5"/>
      <c r="WH199" s="5"/>
      <c r="WI199" s="5"/>
      <c r="WJ199" s="5"/>
      <c r="WK199" s="5"/>
      <c r="WL199" s="5"/>
      <c r="WM199" s="5"/>
      <c r="WN199" s="5"/>
      <c r="WO199" s="5"/>
      <c r="WP199" s="5"/>
      <c r="WQ199" s="5"/>
      <c r="WR199" s="5"/>
      <c r="WS199" s="5"/>
      <c r="WT199" s="5"/>
      <c r="WU199" s="5"/>
      <c r="WV199" s="5"/>
      <c r="WW199" s="5"/>
      <c r="WX199" s="5"/>
      <c r="WY199" s="5"/>
      <c r="WZ199" s="5"/>
      <c r="XA199" s="5"/>
      <c r="XB199" s="5"/>
      <c r="XC199" s="5"/>
      <c r="XD199" s="5"/>
      <c r="XE199" s="5"/>
      <c r="XF199" s="5"/>
      <c r="XG199" s="5"/>
      <c r="XH199" s="5"/>
      <c r="XI199" s="5"/>
      <c r="XJ199" s="5"/>
      <c r="XK199" s="5"/>
      <c r="XL199" s="5"/>
      <c r="XM199" s="5"/>
      <c r="XN199" s="5"/>
      <c r="XO199" s="5"/>
      <c r="XP199" s="5"/>
      <c r="XQ199" s="5"/>
      <c r="XR199" s="5"/>
      <c r="XS199" s="5"/>
      <c r="XT199" s="5"/>
      <c r="XU199" s="5"/>
      <c r="XV199" s="5"/>
      <c r="XW199" s="5"/>
      <c r="XX199" s="5"/>
      <c r="XY199" s="5"/>
      <c r="XZ199" s="5"/>
      <c r="YA199" s="5"/>
      <c r="YB199" s="5"/>
      <c r="YC199" s="5"/>
      <c r="YD199" s="5"/>
      <c r="YE199" s="5"/>
      <c r="YF199" s="5"/>
      <c r="YG199" s="5"/>
      <c r="YH199" s="5"/>
      <c r="YI199" s="5"/>
      <c r="YJ199" s="5"/>
      <c r="YK199" s="5"/>
      <c r="YL199" s="5"/>
      <c r="YM199" s="5"/>
      <c r="YN199" s="5"/>
      <c r="YO199" s="5"/>
      <c r="YP199" s="5"/>
      <c r="YQ199" s="5"/>
      <c r="YR199" s="5"/>
      <c r="YS199" s="5"/>
      <c r="YT199" s="5"/>
      <c r="YU199" s="5"/>
      <c r="YV199" s="5"/>
      <c r="YW199" s="5"/>
      <c r="YX199" s="5"/>
      <c r="YY199" s="5"/>
      <c r="YZ199" s="5"/>
      <c r="ZA199" s="5"/>
      <c r="ZB199" s="5"/>
      <c r="ZC199" s="5"/>
      <c r="ZD199" s="5"/>
      <c r="ZE199" s="5"/>
      <c r="ZF199" s="5"/>
      <c r="ZG199" s="5"/>
      <c r="ZH199" s="5"/>
      <c r="ZI199" s="5"/>
      <c r="ZJ199" s="5"/>
      <c r="ZK199" s="5"/>
      <c r="ZL199" s="5"/>
      <c r="ZM199" s="5"/>
      <c r="ZN199" s="5"/>
      <c r="ZO199" s="5"/>
      <c r="ZP199" s="5"/>
      <c r="ZQ199" s="5"/>
      <c r="ZR199" s="5"/>
      <c r="ZS199" s="5"/>
      <c r="ZT199" s="5"/>
      <c r="ZU199" s="5"/>
      <c r="ZV199" s="5"/>
      <c r="ZW199" s="5"/>
      <c r="ZX199" s="5"/>
      <c r="ZY199" s="5"/>
      <c r="ZZ199" s="5"/>
      <c r="AAA199" s="5"/>
      <c r="AAB199" s="5"/>
      <c r="AAC199" s="5"/>
      <c r="AAD199" s="5"/>
      <c r="AAE199" s="5"/>
      <c r="AAF199" s="5"/>
      <c r="AAG199" s="5"/>
      <c r="AAH199" s="5"/>
      <c r="AAI199" s="5"/>
      <c r="AAJ199" s="5"/>
      <c r="AAK199" s="5"/>
      <c r="AAL199" s="5"/>
      <c r="AAM199" s="5"/>
      <c r="AAN199" s="5"/>
      <c r="AAO199" s="5"/>
      <c r="AAP199" s="5"/>
      <c r="AAQ199" s="5"/>
      <c r="AAR199" s="5"/>
      <c r="AAS199" s="5"/>
      <c r="AAT199" s="5"/>
      <c r="AAU199" s="5"/>
      <c r="AAV199" s="5"/>
      <c r="AAW199" s="5"/>
      <c r="AAX199" s="5"/>
      <c r="AAY199" s="5"/>
      <c r="AAZ199" s="5"/>
      <c r="ABA199" s="5"/>
      <c r="ABB199" s="5"/>
      <c r="ABC199" s="5"/>
      <c r="ABD199" s="5"/>
      <c r="ABE199" s="5"/>
      <c r="ABF199" s="5"/>
      <c r="ABG199" s="5"/>
      <c r="ABH199" s="5"/>
      <c r="ABI199" s="5"/>
      <c r="ABJ199" s="5"/>
      <c r="ABK199" s="5"/>
      <c r="ABL199" s="5"/>
      <c r="ABM199" s="5"/>
      <c r="ABN199" s="5"/>
      <c r="ABO199" s="5"/>
      <c r="ABP199" s="5"/>
      <c r="ABQ199" s="5"/>
      <c r="ABR199" s="5"/>
      <c r="ABS199" s="5"/>
      <c r="ABT199" s="5"/>
      <c r="ABU199" s="5"/>
      <c r="ABV199" s="5"/>
      <c r="ABW199" s="5"/>
      <c r="ABX199" s="5"/>
      <c r="ABY199" s="5"/>
      <c r="ABZ199" s="5"/>
      <c r="ACA199" s="5"/>
      <c r="ACB199" s="5"/>
      <c r="ACC199" s="5"/>
      <c r="ACD199" s="5"/>
      <c r="ACE199" s="5"/>
      <c r="ACF199" s="5"/>
      <c r="ACG199" s="5"/>
      <c r="ACH199" s="5"/>
      <c r="ACI199" s="5"/>
      <c r="ACJ199" s="5"/>
      <c r="ACK199" s="5"/>
      <c r="ACL199" s="5"/>
      <c r="ACM199" s="5"/>
      <c r="ACN199" s="5"/>
      <c r="ACO199" s="5"/>
      <c r="ACP199" s="5"/>
      <c r="ACQ199" s="5"/>
      <c r="ACR199" s="5"/>
      <c r="ACS199" s="5"/>
      <c r="ACT199" s="5"/>
      <c r="ACU199" s="5"/>
      <c r="ACV199" s="5"/>
      <c r="ACW199" s="5"/>
      <c r="ACX199" s="5"/>
      <c r="ACY199" s="5"/>
      <c r="ACZ199" s="5"/>
      <c r="ADA199" s="5"/>
      <c r="ADB199" s="5"/>
      <c r="ADC199" s="5"/>
      <c r="ADD199" s="5"/>
      <c r="ADE199" s="5"/>
      <c r="ADF199" s="5"/>
      <c r="ADG199" s="5"/>
      <c r="ADH199" s="5"/>
      <c r="ADI199" s="5"/>
      <c r="ADJ199" s="5"/>
      <c r="ADK199" s="5"/>
      <c r="ADL199" s="5"/>
      <c r="ADM199" s="5"/>
      <c r="ADN199" s="5"/>
      <c r="ADO199" s="5"/>
      <c r="ADP199" s="5"/>
      <c r="ADQ199" s="5"/>
      <c r="ADR199" s="5"/>
      <c r="ADS199" s="5"/>
      <c r="ADT199" s="5"/>
      <c r="ADU199" s="5"/>
      <c r="ADV199" s="5"/>
      <c r="ADW199" s="5"/>
      <c r="ADX199" s="5"/>
      <c r="ADY199" s="5"/>
      <c r="ADZ199" s="5"/>
      <c r="AEA199" s="5"/>
      <c r="AEB199" s="5"/>
      <c r="AEC199" s="5"/>
      <c r="AED199" s="5"/>
      <c r="AEE199" s="5"/>
      <c r="AEF199" s="5"/>
      <c r="AEG199" s="5"/>
      <c r="AEH199" s="5"/>
      <c r="AEI199" s="5"/>
      <c r="AEJ199" s="5"/>
      <c r="AEK199" s="5"/>
      <c r="AEL199" s="5"/>
      <c r="AEM199" s="5"/>
      <c r="AEN199" s="5"/>
      <c r="AEO199" s="5"/>
      <c r="AEP199" s="5"/>
      <c r="AEQ199" s="5"/>
      <c r="AER199" s="5"/>
      <c r="AES199" s="5"/>
      <c r="AET199" s="5"/>
      <c r="AEU199" s="5"/>
      <c r="AEV199" s="5"/>
      <c r="AEW199" s="5"/>
      <c r="AEX199" s="5"/>
      <c r="AEY199" s="5"/>
      <c r="AEZ199" s="5"/>
      <c r="AFA199" s="5"/>
      <c r="AFB199" s="5"/>
      <c r="AFC199" s="5"/>
      <c r="AFD199" s="5"/>
      <c r="AFE199" s="5"/>
      <c r="AFF199" s="5"/>
      <c r="AFG199" s="5"/>
      <c r="AFH199" s="5"/>
      <c r="AFI199" s="5"/>
      <c r="AFJ199" s="5"/>
      <c r="AFK199" s="5"/>
      <c r="AFL199" s="5"/>
      <c r="AFM199" s="5"/>
      <c r="AFN199" s="5"/>
      <c r="AFO199" s="5"/>
      <c r="AFP199" s="5"/>
      <c r="AFQ199" s="5"/>
      <c r="AFR199" s="5"/>
      <c r="AFS199" s="5"/>
      <c r="AFT199" s="5"/>
      <c r="AFU199" s="5"/>
      <c r="AFV199" s="5"/>
      <c r="AFW199" s="5"/>
      <c r="AFX199" s="5"/>
      <c r="AFY199" s="5"/>
      <c r="AFZ199" s="5"/>
      <c r="AGA199" s="5"/>
      <c r="AGB199" s="5"/>
      <c r="AGC199" s="5"/>
      <c r="AGD199" s="5"/>
      <c r="AGE199" s="5"/>
      <c r="AGF199" s="5"/>
      <c r="AGG199" s="5"/>
      <c r="AGH199" s="5"/>
      <c r="AGI199" s="5"/>
      <c r="AGJ199" s="5"/>
      <c r="AGK199" s="5"/>
      <c r="AGL199" s="5"/>
      <c r="AGM199" s="5"/>
      <c r="AGN199" s="5"/>
      <c r="AGO199" s="5"/>
      <c r="AGP199" s="5"/>
      <c r="AGQ199" s="5"/>
      <c r="AGR199" s="5"/>
      <c r="AGS199" s="5"/>
      <c r="AGT199" s="5"/>
      <c r="AGU199" s="5"/>
      <c r="AGV199" s="5"/>
      <c r="AGW199" s="5"/>
      <c r="AGX199" s="5"/>
      <c r="AGY199" s="5"/>
      <c r="AGZ199" s="5"/>
      <c r="AHA199" s="5"/>
      <c r="AHB199" s="5"/>
      <c r="AHC199" s="5"/>
      <c r="AHD199" s="5"/>
      <c r="AHE199" s="5"/>
      <c r="AHF199" s="5"/>
      <c r="AHG199" s="5"/>
      <c r="AHH199" s="5"/>
      <c r="AHI199" s="5"/>
      <c r="AHJ199" s="5"/>
      <c r="AHK199" s="5"/>
      <c r="AHL199" s="5"/>
      <c r="AHM199" s="5"/>
      <c r="AHN199" s="5"/>
      <c r="AHO199" s="5"/>
      <c r="AHP199" s="5"/>
      <c r="AHQ199" s="5"/>
      <c r="AHR199" s="5"/>
      <c r="AHS199" s="5"/>
      <c r="AHT199" s="5"/>
      <c r="AHU199" s="5"/>
      <c r="AHV199" s="5"/>
      <c r="AHW199" s="5"/>
      <c r="AHX199" s="5"/>
      <c r="AHY199" s="5"/>
      <c r="AHZ199" s="5"/>
      <c r="AIA199" s="5"/>
      <c r="AIB199" s="5"/>
      <c r="AIC199" s="5"/>
      <c r="AID199" s="5"/>
      <c r="AIE199" s="5"/>
      <c r="AIF199" s="5"/>
      <c r="AIG199" s="5"/>
      <c r="AIH199" s="5"/>
      <c r="AII199" s="5"/>
      <c r="AIJ199" s="5"/>
      <c r="AIK199" s="5"/>
      <c r="AIL199" s="5"/>
      <c r="AIM199" s="5"/>
      <c r="AIN199" s="5"/>
      <c r="AIO199" s="5"/>
      <c r="AIP199" s="5"/>
      <c r="AIQ199" s="5"/>
      <c r="AIR199" s="5"/>
      <c r="AIS199" s="5"/>
      <c r="AIT199" s="5"/>
      <c r="AIU199" s="5"/>
      <c r="AIV199" s="5"/>
      <c r="AIW199" s="5"/>
      <c r="AIX199" s="5"/>
      <c r="AIY199" s="5"/>
      <c r="AIZ199" s="5"/>
      <c r="AJA199" s="5"/>
      <c r="AJB199" s="5"/>
      <c r="AJC199" s="5"/>
      <c r="AJD199" s="5"/>
      <c r="AJE199" s="5"/>
      <c r="AJF199" s="5"/>
      <c r="AJG199" s="5"/>
      <c r="AJH199" s="5"/>
      <c r="AJI199" s="5"/>
      <c r="AJJ199" s="5"/>
      <c r="AJK199" s="5"/>
      <c r="AJL199" s="5"/>
      <c r="AJM199" s="5"/>
      <c r="AJN199" s="5"/>
      <c r="AJO199" s="5"/>
      <c r="AJP199" s="5"/>
      <c r="AJQ199" s="5"/>
      <c r="AJR199" s="5"/>
      <c r="AJS199" s="5"/>
      <c r="AJT199" s="5"/>
      <c r="AJU199" s="5"/>
      <c r="AJV199" s="5"/>
      <c r="AJW199" s="5"/>
      <c r="AJX199" s="5"/>
      <c r="AJY199" s="5"/>
      <c r="AJZ199" s="5"/>
      <c r="AKA199" s="5"/>
      <c r="AKB199" s="5"/>
      <c r="AKC199" s="5"/>
      <c r="AKD199" s="5"/>
      <c r="AKE199" s="5"/>
      <c r="AKF199" s="5"/>
      <c r="AKG199" s="5"/>
      <c r="AKH199" s="5"/>
      <c r="AKI199" s="5"/>
      <c r="AKJ199" s="5"/>
      <c r="AKK199" s="5"/>
      <c r="AKL199" s="5"/>
      <c r="AKM199" s="5"/>
      <c r="AKN199" s="5"/>
      <c r="AKO199" s="5"/>
      <c r="AKP199" s="5"/>
      <c r="AKQ199" s="5"/>
      <c r="AKR199" s="5"/>
      <c r="AKS199" s="5"/>
      <c r="AKT199" s="5"/>
      <c r="AKU199" s="5"/>
      <c r="AKV199" s="5"/>
      <c r="AKW199" s="5"/>
      <c r="AKX199" s="5"/>
      <c r="AKY199" s="5"/>
      <c r="AKZ199" s="5"/>
      <c r="ALA199" s="5"/>
      <c r="ALB199" s="5"/>
      <c r="ALC199" s="5"/>
      <c r="ALD199" s="5"/>
      <c r="ALE199" s="5"/>
      <c r="ALF199" s="5"/>
      <c r="ALG199" s="5"/>
      <c r="ALH199" s="5"/>
      <c r="ALI199" s="5"/>
      <c r="ALJ199" s="5"/>
      <c r="ALK199" s="5"/>
      <c r="ALL199" s="5"/>
      <c r="ALM199" s="5"/>
      <c r="ALN199" s="5"/>
      <c r="ALO199" s="5"/>
      <c r="ALP199" s="5"/>
      <c r="ALQ199" s="5"/>
      <c r="ALR199" s="5"/>
      <c r="ALS199" s="5"/>
      <c r="ALT199" s="5"/>
      <c r="ALU199" s="5"/>
      <c r="ALV199" s="5"/>
      <c r="ALW199" s="5"/>
      <c r="ALX199" s="5"/>
      <c r="ALY199" s="5"/>
      <c r="ALZ199" s="5"/>
      <c r="AMA199" s="5"/>
      <c r="AMB199" s="5"/>
      <c r="AMC199" s="5"/>
      <c r="AMD199" s="5"/>
      <c r="AME199" s="5"/>
      <c r="AMF199" s="5"/>
      <c r="AMG199" s="5"/>
      <c r="AMH199" s="5"/>
      <c r="AMI199"/>
      <c r="AMJ199"/>
      <c r="AMK199"/>
      <c r="AML199"/>
      <c r="AMM199"/>
      <c r="AMN199"/>
    </row>
    <row r="200" spans="1:1031" x14ac:dyDescent="0.15">
      <c r="A200" s="5"/>
      <c r="B200" s="25"/>
      <c r="C200" s="5"/>
      <c r="D200" s="10"/>
      <c r="E200" s="19"/>
      <c r="F200" s="24"/>
      <c r="G200" s="5"/>
      <c r="H200" s="5"/>
      <c r="U200" s="5"/>
      <c r="V200" s="5"/>
      <c r="W200" s="5"/>
      <c r="X200"/>
      <c r="Y200" s="5"/>
      <c r="Z200" s="5"/>
      <c r="AC200" s="58"/>
      <c r="AD200" s="31"/>
      <c r="AE200" s="5"/>
      <c r="AF200" s="5"/>
      <c r="AG200" s="6"/>
      <c r="AH200" s="6"/>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c r="IW200" s="5"/>
      <c r="IX200" s="5"/>
      <c r="IY200" s="5"/>
      <c r="IZ200" s="5"/>
      <c r="JA200" s="5"/>
      <c r="JB200" s="5"/>
      <c r="JC200" s="5"/>
      <c r="JD200" s="5"/>
      <c r="JE200" s="5"/>
      <c r="JF200" s="5"/>
      <c r="JG200" s="5"/>
      <c r="JH200" s="5"/>
      <c r="JI200" s="5"/>
      <c r="JJ200" s="5"/>
      <c r="JK200" s="5"/>
      <c r="JL200" s="5"/>
      <c r="JM200" s="5"/>
      <c r="JN200" s="5"/>
      <c r="JO200" s="5"/>
      <c r="JP200" s="5"/>
      <c r="JQ200" s="5"/>
      <c r="JR200" s="5"/>
      <c r="JS200" s="5"/>
      <c r="JT200" s="5"/>
      <c r="JU200" s="5"/>
      <c r="JV200" s="5"/>
      <c r="JW200" s="5"/>
      <c r="JX200" s="5"/>
      <c r="JY200" s="5"/>
      <c r="JZ200" s="5"/>
      <c r="KA200" s="5"/>
      <c r="KB200" s="5"/>
      <c r="KC200" s="5"/>
      <c r="KD200" s="5"/>
      <c r="KE200" s="5"/>
      <c r="KF200" s="5"/>
      <c r="KG200" s="5"/>
      <c r="KH200" s="5"/>
      <c r="KI200" s="5"/>
      <c r="KJ200" s="5"/>
      <c r="KK200" s="5"/>
      <c r="KL200" s="5"/>
      <c r="KM200" s="5"/>
      <c r="KN200" s="5"/>
      <c r="KO200" s="5"/>
      <c r="KP200" s="5"/>
      <c r="KQ200" s="5"/>
      <c r="KR200" s="5"/>
      <c r="KS200" s="5"/>
      <c r="KT200" s="5"/>
      <c r="KU200" s="5"/>
      <c r="KV200" s="5"/>
      <c r="KW200" s="5"/>
      <c r="KX200" s="5"/>
      <c r="KY200" s="5"/>
      <c r="KZ200" s="5"/>
      <c r="LA200" s="5"/>
      <c r="LB200" s="5"/>
      <c r="LC200" s="5"/>
      <c r="LD200" s="5"/>
      <c r="LE200" s="5"/>
      <c r="LF200" s="5"/>
      <c r="LG200" s="5"/>
      <c r="LH200" s="5"/>
      <c r="LI200" s="5"/>
      <c r="LJ200" s="5"/>
      <c r="LK200" s="5"/>
      <c r="LL200" s="5"/>
      <c r="LM200" s="5"/>
      <c r="LN200" s="5"/>
      <c r="LO200" s="5"/>
      <c r="LP200" s="5"/>
      <c r="LQ200" s="5"/>
      <c r="LR200" s="5"/>
      <c r="LS200" s="5"/>
      <c r="LT200" s="5"/>
      <c r="LU200" s="5"/>
      <c r="LV200" s="5"/>
      <c r="LW200" s="5"/>
      <c r="LX200" s="5"/>
      <c r="LY200" s="5"/>
      <c r="LZ200" s="5"/>
      <c r="MA200" s="5"/>
      <c r="MB200" s="5"/>
      <c r="MC200" s="5"/>
      <c r="MD200" s="5"/>
      <c r="ME200" s="5"/>
      <c r="MF200" s="5"/>
      <c r="MG200" s="5"/>
      <c r="MH200" s="5"/>
      <c r="MI200" s="5"/>
      <c r="MJ200" s="5"/>
      <c r="MK200" s="5"/>
      <c r="ML200" s="5"/>
      <c r="MM200" s="5"/>
      <c r="MN200" s="5"/>
      <c r="MO200" s="5"/>
      <c r="MP200" s="5"/>
      <c r="MQ200" s="5"/>
      <c r="MR200" s="5"/>
      <c r="MS200" s="5"/>
      <c r="MT200" s="5"/>
      <c r="MU200" s="5"/>
      <c r="MV200" s="5"/>
      <c r="MW200" s="5"/>
      <c r="MX200" s="5"/>
      <c r="MY200" s="5"/>
      <c r="MZ200" s="5"/>
      <c r="NA200" s="5"/>
      <c r="NB200" s="5"/>
      <c r="NC200" s="5"/>
      <c r="ND200" s="5"/>
      <c r="NE200" s="5"/>
      <c r="NF200" s="5"/>
      <c r="NG200" s="5"/>
      <c r="NH200" s="5"/>
      <c r="NI200" s="5"/>
      <c r="NJ200" s="5"/>
      <c r="NK200" s="5"/>
      <c r="NL200" s="5"/>
      <c r="NM200" s="5"/>
      <c r="NN200" s="5"/>
      <c r="NO200" s="5"/>
      <c r="NP200" s="5"/>
      <c r="NQ200" s="5"/>
      <c r="NR200" s="5"/>
      <c r="NS200" s="5"/>
      <c r="NT200" s="5"/>
      <c r="NU200" s="5"/>
      <c r="NV200" s="5"/>
      <c r="NW200" s="5"/>
      <c r="NX200" s="5"/>
      <c r="NY200" s="5"/>
      <c r="NZ200" s="5"/>
      <c r="OA200" s="5"/>
      <c r="OB200" s="5"/>
      <c r="OC200" s="5"/>
      <c r="OD200" s="5"/>
      <c r="OE200" s="5"/>
      <c r="OF200" s="5"/>
      <c r="OG200" s="5"/>
      <c r="OH200" s="5"/>
      <c r="OI200" s="5"/>
      <c r="OJ200" s="5"/>
      <c r="OK200" s="5"/>
      <c r="OL200" s="5"/>
      <c r="OM200" s="5"/>
      <c r="ON200" s="5"/>
      <c r="OO200" s="5"/>
      <c r="OP200" s="5"/>
      <c r="OQ200" s="5"/>
      <c r="OR200" s="5"/>
      <c r="OS200" s="5"/>
      <c r="OT200" s="5"/>
      <c r="OU200" s="5"/>
      <c r="OV200" s="5"/>
      <c r="OW200" s="5"/>
      <c r="OX200" s="5"/>
      <c r="OY200" s="5"/>
      <c r="OZ200" s="5"/>
      <c r="PA200" s="5"/>
      <c r="PB200" s="5"/>
      <c r="PC200" s="5"/>
      <c r="PD200" s="5"/>
      <c r="PE200" s="5"/>
      <c r="PF200" s="5"/>
      <c r="PG200" s="5"/>
      <c r="PH200" s="5"/>
      <c r="PI200" s="5"/>
      <c r="PJ200" s="5"/>
      <c r="PK200" s="5"/>
      <c r="PL200" s="5"/>
      <c r="PM200" s="5"/>
      <c r="PN200" s="5"/>
      <c r="PO200" s="5"/>
      <c r="PP200" s="5"/>
      <c r="PQ200" s="5"/>
      <c r="PR200" s="5"/>
      <c r="PS200" s="5"/>
      <c r="PT200" s="5"/>
      <c r="PU200" s="5"/>
      <c r="PV200" s="5"/>
      <c r="PW200" s="5"/>
      <c r="PX200" s="5"/>
      <c r="PY200" s="5"/>
      <c r="PZ200" s="5"/>
      <c r="QA200" s="5"/>
      <c r="QB200" s="5"/>
      <c r="QC200" s="5"/>
      <c r="QD200" s="5"/>
      <c r="QE200" s="5"/>
      <c r="QF200" s="5"/>
      <c r="QG200" s="5"/>
      <c r="QH200" s="5"/>
      <c r="QI200" s="5"/>
      <c r="QJ200" s="5"/>
      <c r="QK200" s="5"/>
      <c r="QL200" s="5"/>
      <c r="QM200" s="5"/>
      <c r="QN200" s="5"/>
      <c r="QO200" s="5"/>
      <c r="QP200" s="5"/>
      <c r="QQ200" s="5"/>
      <c r="QR200" s="5"/>
      <c r="QS200" s="5"/>
      <c r="QT200" s="5"/>
      <c r="QU200" s="5"/>
      <c r="QV200" s="5"/>
      <c r="QW200" s="5"/>
      <c r="QX200" s="5"/>
      <c r="QY200" s="5"/>
      <c r="QZ200" s="5"/>
      <c r="RA200" s="5"/>
      <c r="RB200" s="5"/>
      <c r="RC200" s="5"/>
      <c r="RD200" s="5"/>
      <c r="RE200" s="5"/>
      <c r="RF200" s="5"/>
      <c r="RG200" s="5"/>
      <c r="RH200" s="5"/>
      <c r="RI200" s="5"/>
      <c r="RJ200" s="5"/>
      <c r="RK200" s="5"/>
      <c r="RL200" s="5"/>
      <c r="RM200" s="5"/>
      <c r="RN200" s="5"/>
      <c r="RO200" s="5"/>
      <c r="RP200" s="5"/>
      <c r="RQ200" s="5"/>
      <c r="RR200" s="5"/>
      <c r="RS200" s="5"/>
      <c r="RT200" s="5"/>
      <c r="RU200" s="5"/>
      <c r="RV200" s="5"/>
      <c r="RW200" s="5"/>
      <c r="RX200" s="5"/>
      <c r="RY200" s="5"/>
      <c r="RZ200" s="5"/>
      <c r="SA200" s="5"/>
      <c r="SB200" s="5"/>
      <c r="SC200" s="5"/>
      <c r="SD200" s="5"/>
      <c r="SE200" s="5"/>
      <c r="SF200" s="5"/>
      <c r="SG200" s="5"/>
      <c r="SH200" s="5"/>
      <c r="SI200" s="5"/>
      <c r="SJ200" s="5"/>
      <c r="SK200" s="5"/>
      <c r="SL200" s="5"/>
      <c r="SM200" s="5"/>
      <c r="SN200" s="5"/>
      <c r="SO200" s="5"/>
      <c r="SP200" s="5"/>
      <c r="SQ200" s="5"/>
      <c r="SR200" s="5"/>
      <c r="SS200" s="5"/>
      <c r="ST200" s="5"/>
      <c r="SU200" s="5"/>
      <c r="SV200" s="5"/>
      <c r="SW200" s="5"/>
      <c r="SX200" s="5"/>
      <c r="SY200" s="5"/>
      <c r="SZ200" s="5"/>
      <c r="TA200" s="5"/>
      <c r="TB200" s="5"/>
      <c r="TC200" s="5"/>
      <c r="TD200" s="5"/>
      <c r="TE200" s="5"/>
      <c r="TF200" s="5"/>
      <c r="TG200" s="5"/>
      <c r="TH200" s="5"/>
      <c r="TI200" s="5"/>
      <c r="TJ200" s="5"/>
      <c r="TK200" s="5"/>
      <c r="TL200" s="5"/>
      <c r="TM200" s="5"/>
      <c r="TN200" s="5"/>
      <c r="TO200" s="5"/>
      <c r="TP200" s="5"/>
      <c r="TQ200" s="5"/>
      <c r="TR200" s="5"/>
      <c r="TS200" s="5"/>
      <c r="TT200" s="5"/>
      <c r="TU200" s="5"/>
      <c r="TV200" s="5"/>
      <c r="TW200" s="5"/>
      <c r="TX200" s="5"/>
      <c r="TY200" s="5"/>
      <c r="TZ200" s="5"/>
      <c r="UA200" s="5"/>
      <c r="UB200" s="5"/>
      <c r="UC200" s="5"/>
      <c r="UD200" s="5"/>
      <c r="UE200" s="5"/>
      <c r="UF200" s="5"/>
      <c r="UG200" s="5"/>
      <c r="UH200" s="5"/>
      <c r="UI200" s="5"/>
      <c r="UJ200" s="5"/>
      <c r="UK200" s="5"/>
      <c r="UL200" s="5"/>
      <c r="UM200" s="5"/>
      <c r="UN200" s="5"/>
      <c r="UO200" s="5"/>
      <c r="UP200" s="5"/>
      <c r="UQ200" s="5"/>
      <c r="UR200" s="5"/>
      <c r="US200" s="5"/>
      <c r="UT200" s="5"/>
      <c r="UU200" s="5"/>
      <c r="UV200" s="5"/>
      <c r="UW200" s="5"/>
      <c r="UX200" s="5"/>
      <c r="UY200" s="5"/>
      <c r="UZ200" s="5"/>
      <c r="VA200" s="5"/>
      <c r="VB200" s="5"/>
      <c r="VC200" s="5"/>
      <c r="VD200" s="5"/>
      <c r="VE200" s="5"/>
      <c r="VF200" s="5"/>
      <c r="VG200" s="5"/>
      <c r="VH200" s="5"/>
      <c r="VI200" s="5"/>
      <c r="VJ200" s="5"/>
      <c r="VK200" s="5"/>
      <c r="VL200" s="5"/>
      <c r="VM200" s="5"/>
      <c r="VN200" s="5"/>
      <c r="VO200" s="5"/>
      <c r="VP200" s="5"/>
      <c r="VQ200" s="5"/>
      <c r="VR200" s="5"/>
      <c r="VS200" s="5"/>
      <c r="VT200" s="5"/>
      <c r="VU200" s="5"/>
      <c r="VV200" s="5"/>
      <c r="VW200" s="5"/>
      <c r="VX200" s="5"/>
      <c r="VY200" s="5"/>
      <c r="VZ200" s="5"/>
      <c r="WA200" s="5"/>
      <c r="WB200" s="5"/>
      <c r="WC200" s="5"/>
      <c r="WD200" s="5"/>
      <c r="WE200" s="5"/>
      <c r="WF200" s="5"/>
      <c r="WG200" s="5"/>
      <c r="WH200" s="5"/>
      <c r="WI200" s="5"/>
      <c r="WJ200" s="5"/>
      <c r="WK200" s="5"/>
      <c r="WL200" s="5"/>
      <c r="WM200" s="5"/>
      <c r="WN200" s="5"/>
      <c r="WO200" s="5"/>
      <c r="WP200" s="5"/>
      <c r="WQ200" s="5"/>
      <c r="WR200" s="5"/>
      <c r="WS200" s="5"/>
      <c r="WT200" s="5"/>
      <c r="WU200" s="5"/>
      <c r="WV200" s="5"/>
      <c r="WW200" s="5"/>
      <c r="WX200" s="5"/>
      <c r="WY200" s="5"/>
      <c r="WZ200" s="5"/>
      <c r="XA200" s="5"/>
      <c r="XB200" s="5"/>
      <c r="XC200" s="5"/>
      <c r="XD200" s="5"/>
      <c r="XE200" s="5"/>
      <c r="XF200" s="5"/>
      <c r="XG200" s="5"/>
      <c r="XH200" s="5"/>
      <c r="XI200" s="5"/>
      <c r="XJ200" s="5"/>
      <c r="XK200" s="5"/>
      <c r="XL200" s="5"/>
      <c r="XM200" s="5"/>
      <c r="XN200" s="5"/>
      <c r="XO200" s="5"/>
      <c r="XP200" s="5"/>
      <c r="XQ200" s="5"/>
      <c r="XR200" s="5"/>
      <c r="XS200" s="5"/>
      <c r="XT200" s="5"/>
      <c r="XU200" s="5"/>
      <c r="XV200" s="5"/>
      <c r="XW200" s="5"/>
      <c r="XX200" s="5"/>
      <c r="XY200" s="5"/>
      <c r="XZ200" s="5"/>
      <c r="YA200" s="5"/>
      <c r="YB200" s="5"/>
      <c r="YC200" s="5"/>
      <c r="YD200" s="5"/>
      <c r="YE200" s="5"/>
      <c r="YF200" s="5"/>
      <c r="YG200" s="5"/>
      <c r="YH200" s="5"/>
      <c r="YI200" s="5"/>
      <c r="YJ200" s="5"/>
      <c r="YK200" s="5"/>
      <c r="YL200" s="5"/>
      <c r="YM200" s="5"/>
      <c r="YN200" s="5"/>
      <c r="YO200" s="5"/>
      <c r="YP200" s="5"/>
      <c r="YQ200" s="5"/>
      <c r="YR200" s="5"/>
      <c r="YS200" s="5"/>
      <c r="YT200" s="5"/>
      <c r="YU200" s="5"/>
      <c r="YV200" s="5"/>
      <c r="YW200" s="5"/>
      <c r="YX200" s="5"/>
      <c r="YY200" s="5"/>
      <c r="YZ200" s="5"/>
      <c r="ZA200" s="5"/>
      <c r="ZB200" s="5"/>
      <c r="ZC200" s="5"/>
      <c r="ZD200" s="5"/>
      <c r="ZE200" s="5"/>
      <c r="ZF200" s="5"/>
      <c r="ZG200" s="5"/>
      <c r="ZH200" s="5"/>
      <c r="ZI200" s="5"/>
      <c r="ZJ200" s="5"/>
      <c r="ZK200" s="5"/>
      <c r="ZL200" s="5"/>
      <c r="ZM200" s="5"/>
      <c r="ZN200" s="5"/>
      <c r="ZO200" s="5"/>
      <c r="ZP200" s="5"/>
      <c r="ZQ200" s="5"/>
      <c r="ZR200" s="5"/>
      <c r="ZS200" s="5"/>
      <c r="ZT200" s="5"/>
      <c r="ZU200" s="5"/>
      <c r="ZV200" s="5"/>
      <c r="ZW200" s="5"/>
      <c r="ZX200" s="5"/>
      <c r="ZY200" s="5"/>
      <c r="ZZ200" s="5"/>
      <c r="AAA200" s="5"/>
      <c r="AAB200" s="5"/>
      <c r="AAC200" s="5"/>
      <c r="AAD200" s="5"/>
      <c r="AAE200" s="5"/>
      <c r="AAF200" s="5"/>
      <c r="AAG200" s="5"/>
      <c r="AAH200" s="5"/>
      <c r="AAI200" s="5"/>
      <c r="AAJ200" s="5"/>
      <c r="AAK200" s="5"/>
      <c r="AAL200" s="5"/>
      <c r="AAM200" s="5"/>
      <c r="AAN200" s="5"/>
      <c r="AAO200" s="5"/>
      <c r="AAP200" s="5"/>
      <c r="AAQ200" s="5"/>
      <c r="AAR200" s="5"/>
      <c r="AAS200" s="5"/>
      <c r="AAT200" s="5"/>
      <c r="AAU200" s="5"/>
      <c r="AAV200" s="5"/>
      <c r="AAW200" s="5"/>
      <c r="AAX200" s="5"/>
      <c r="AAY200" s="5"/>
      <c r="AAZ200" s="5"/>
      <c r="ABA200" s="5"/>
      <c r="ABB200" s="5"/>
      <c r="ABC200" s="5"/>
      <c r="ABD200" s="5"/>
      <c r="ABE200" s="5"/>
      <c r="ABF200" s="5"/>
      <c r="ABG200" s="5"/>
      <c r="ABH200" s="5"/>
      <c r="ABI200" s="5"/>
      <c r="ABJ200" s="5"/>
      <c r="ABK200" s="5"/>
      <c r="ABL200" s="5"/>
      <c r="ABM200" s="5"/>
      <c r="ABN200" s="5"/>
      <c r="ABO200" s="5"/>
      <c r="ABP200" s="5"/>
      <c r="ABQ200" s="5"/>
      <c r="ABR200" s="5"/>
      <c r="ABS200" s="5"/>
      <c r="ABT200" s="5"/>
      <c r="ABU200" s="5"/>
      <c r="ABV200" s="5"/>
      <c r="ABW200" s="5"/>
      <c r="ABX200" s="5"/>
      <c r="ABY200" s="5"/>
      <c r="ABZ200" s="5"/>
      <c r="ACA200" s="5"/>
      <c r="ACB200" s="5"/>
      <c r="ACC200" s="5"/>
      <c r="ACD200" s="5"/>
      <c r="ACE200" s="5"/>
      <c r="ACF200" s="5"/>
      <c r="ACG200" s="5"/>
      <c r="ACH200" s="5"/>
      <c r="ACI200" s="5"/>
      <c r="ACJ200" s="5"/>
      <c r="ACK200" s="5"/>
      <c r="ACL200" s="5"/>
      <c r="ACM200" s="5"/>
      <c r="ACN200" s="5"/>
      <c r="ACO200" s="5"/>
      <c r="ACP200" s="5"/>
      <c r="ACQ200" s="5"/>
      <c r="ACR200" s="5"/>
      <c r="ACS200" s="5"/>
      <c r="ACT200" s="5"/>
      <c r="ACU200" s="5"/>
      <c r="ACV200" s="5"/>
      <c r="ACW200" s="5"/>
      <c r="ACX200" s="5"/>
      <c r="ACY200" s="5"/>
      <c r="ACZ200" s="5"/>
      <c r="ADA200" s="5"/>
      <c r="ADB200" s="5"/>
      <c r="ADC200" s="5"/>
      <c r="ADD200" s="5"/>
      <c r="ADE200" s="5"/>
      <c r="ADF200" s="5"/>
      <c r="ADG200" s="5"/>
      <c r="ADH200" s="5"/>
      <c r="ADI200" s="5"/>
      <c r="ADJ200" s="5"/>
      <c r="ADK200" s="5"/>
      <c r="ADL200" s="5"/>
      <c r="ADM200" s="5"/>
      <c r="ADN200" s="5"/>
      <c r="ADO200" s="5"/>
      <c r="ADP200" s="5"/>
      <c r="ADQ200" s="5"/>
      <c r="ADR200" s="5"/>
      <c r="ADS200" s="5"/>
      <c r="ADT200" s="5"/>
      <c r="ADU200" s="5"/>
      <c r="ADV200" s="5"/>
      <c r="ADW200" s="5"/>
      <c r="ADX200" s="5"/>
      <c r="ADY200" s="5"/>
      <c r="ADZ200" s="5"/>
      <c r="AEA200" s="5"/>
      <c r="AEB200" s="5"/>
      <c r="AEC200" s="5"/>
      <c r="AED200" s="5"/>
      <c r="AEE200" s="5"/>
      <c r="AEF200" s="5"/>
      <c r="AEG200" s="5"/>
      <c r="AEH200" s="5"/>
      <c r="AEI200" s="5"/>
      <c r="AEJ200" s="5"/>
      <c r="AEK200" s="5"/>
      <c r="AEL200" s="5"/>
      <c r="AEM200" s="5"/>
      <c r="AEN200" s="5"/>
      <c r="AEO200" s="5"/>
      <c r="AEP200" s="5"/>
      <c r="AEQ200" s="5"/>
      <c r="AER200" s="5"/>
      <c r="AES200" s="5"/>
      <c r="AET200" s="5"/>
      <c r="AEU200" s="5"/>
      <c r="AEV200" s="5"/>
      <c r="AEW200" s="5"/>
      <c r="AEX200" s="5"/>
      <c r="AEY200" s="5"/>
      <c r="AEZ200" s="5"/>
      <c r="AFA200" s="5"/>
      <c r="AFB200" s="5"/>
      <c r="AFC200" s="5"/>
      <c r="AFD200" s="5"/>
      <c r="AFE200" s="5"/>
      <c r="AFF200" s="5"/>
      <c r="AFG200" s="5"/>
      <c r="AFH200" s="5"/>
      <c r="AFI200" s="5"/>
      <c r="AFJ200" s="5"/>
      <c r="AFK200" s="5"/>
      <c r="AFL200" s="5"/>
      <c r="AFM200" s="5"/>
      <c r="AFN200" s="5"/>
      <c r="AFO200" s="5"/>
      <c r="AFP200" s="5"/>
      <c r="AFQ200" s="5"/>
      <c r="AFR200" s="5"/>
      <c r="AFS200" s="5"/>
      <c r="AFT200" s="5"/>
      <c r="AFU200" s="5"/>
      <c r="AFV200" s="5"/>
      <c r="AFW200" s="5"/>
      <c r="AFX200" s="5"/>
      <c r="AFY200" s="5"/>
      <c r="AFZ200" s="5"/>
      <c r="AGA200" s="5"/>
      <c r="AGB200" s="5"/>
      <c r="AGC200" s="5"/>
      <c r="AGD200" s="5"/>
      <c r="AGE200" s="5"/>
      <c r="AGF200" s="5"/>
      <c r="AGG200" s="5"/>
      <c r="AGH200" s="5"/>
      <c r="AGI200" s="5"/>
      <c r="AGJ200" s="5"/>
      <c r="AGK200" s="5"/>
      <c r="AGL200" s="5"/>
      <c r="AGM200" s="5"/>
      <c r="AGN200" s="5"/>
      <c r="AGO200" s="5"/>
      <c r="AGP200" s="5"/>
      <c r="AGQ200" s="5"/>
      <c r="AGR200" s="5"/>
      <c r="AGS200" s="5"/>
      <c r="AGT200" s="5"/>
      <c r="AGU200" s="5"/>
      <c r="AGV200" s="5"/>
      <c r="AGW200" s="5"/>
      <c r="AGX200" s="5"/>
      <c r="AGY200" s="5"/>
      <c r="AGZ200" s="5"/>
      <c r="AHA200" s="5"/>
      <c r="AHB200" s="5"/>
      <c r="AHC200" s="5"/>
      <c r="AHD200" s="5"/>
      <c r="AHE200" s="5"/>
      <c r="AHF200" s="5"/>
      <c r="AHG200" s="5"/>
      <c r="AHH200" s="5"/>
      <c r="AHI200" s="5"/>
      <c r="AHJ200" s="5"/>
      <c r="AHK200" s="5"/>
      <c r="AHL200" s="5"/>
      <c r="AHM200" s="5"/>
      <c r="AHN200" s="5"/>
      <c r="AHO200" s="5"/>
      <c r="AHP200" s="5"/>
      <c r="AHQ200" s="5"/>
      <c r="AHR200" s="5"/>
      <c r="AHS200" s="5"/>
      <c r="AHT200" s="5"/>
      <c r="AHU200" s="5"/>
      <c r="AHV200" s="5"/>
      <c r="AHW200" s="5"/>
      <c r="AHX200" s="5"/>
      <c r="AHY200" s="5"/>
      <c r="AHZ200" s="5"/>
      <c r="AIA200" s="5"/>
      <c r="AIB200" s="5"/>
      <c r="AIC200" s="5"/>
      <c r="AID200" s="5"/>
      <c r="AIE200" s="5"/>
      <c r="AIF200" s="5"/>
      <c r="AIG200" s="5"/>
      <c r="AIH200" s="5"/>
      <c r="AII200" s="5"/>
      <c r="AIJ200" s="5"/>
      <c r="AIK200" s="5"/>
      <c r="AIL200" s="5"/>
      <c r="AIM200" s="5"/>
      <c r="AIN200" s="5"/>
      <c r="AIO200" s="5"/>
      <c r="AIP200" s="5"/>
      <c r="AIQ200" s="5"/>
      <c r="AIR200" s="5"/>
      <c r="AIS200" s="5"/>
      <c r="AIT200" s="5"/>
      <c r="AIU200" s="5"/>
      <c r="AIV200" s="5"/>
      <c r="AIW200" s="5"/>
      <c r="AIX200" s="5"/>
      <c r="AIY200" s="5"/>
      <c r="AIZ200" s="5"/>
      <c r="AJA200" s="5"/>
      <c r="AJB200" s="5"/>
      <c r="AJC200" s="5"/>
      <c r="AJD200" s="5"/>
      <c r="AJE200" s="5"/>
      <c r="AJF200" s="5"/>
      <c r="AJG200" s="5"/>
      <c r="AJH200" s="5"/>
      <c r="AJI200" s="5"/>
      <c r="AJJ200" s="5"/>
      <c r="AJK200" s="5"/>
      <c r="AJL200" s="5"/>
      <c r="AJM200" s="5"/>
      <c r="AJN200" s="5"/>
      <c r="AJO200" s="5"/>
      <c r="AJP200" s="5"/>
      <c r="AJQ200" s="5"/>
      <c r="AJR200" s="5"/>
      <c r="AJS200" s="5"/>
      <c r="AJT200" s="5"/>
      <c r="AJU200" s="5"/>
      <c r="AJV200" s="5"/>
      <c r="AJW200" s="5"/>
      <c r="AJX200" s="5"/>
      <c r="AJY200" s="5"/>
      <c r="AJZ200" s="5"/>
      <c r="AKA200" s="5"/>
      <c r="AKB200" s="5"/>
      <c r="AKC200" s="5"/>
      <c r="AKD200" s="5"/>
      <c r="AKE200" s="5"/>
      <c r="AKF200" s="5"/>
      <c r="AKG200" s="5"/>
      <c r="AKH200" s="5"/>
      <c r="AKI200" s="5"/>
      <c r="AKJ200" s="5"/>
      <c r="AKK200" s="5"/>
      <c r="AKL200" s="5"/>
      <c r="AKM200" s="5"/>
      <c r="AKN200" s="5"/>
      <c r="AKO200" s="5"/>
      <c r="AKP200" s="5"/>
      <c r="AKQ200" s="5"/>
      <c r="AKR200" s="5"/>
      <c r="AKS200" s="5"/>
      <c r="AKT200" s="5"/>
      <c r="AKU200" s="5"/>
      <c r="AKV200" s="5"/>
      <c r="AKW200" s="5"/>
      <c r="AKX200" s="5"/>
      <c r="AKY200" s="5"/>
      <c r="AKZ200" s="5"/>
      <c r="ALA200" s="5"/>
      <c r="ALB200" s="5"/>
      <c r="ALC200" s="5"/>
      <c r="ALD200" s="5"/>
      <c r="ALE200" s="5"/>
      <c r="ALF200" s="5"/>
      <c r="ALG200" s="5"/>
      <c r="ALH200" s="5"/>
      <c r="ALI200" s="5"/>
      <c r="ALJ200" s="5"/>
      <c r="ALK200" s="5"/>
      <c r="ALL200" s="5"/>
      <c r="ALM200" s="5"/>
      <c r="ALN200" s="5"/>
      <c r="ALO200" s="5"/>
      <c r="ALP200" s="5"/>
      <c r="ALQ200" s="5"/>
      <c r="ALR200" s="5"/>
      <c r="ALS200" s="5"/>
      <c r="ALT200" s="5"/>
      <c r="ALU200" s="5"/>
      <c r="ALV200" s="5"/>
      <c r="ALW200" s="5"/>
      <c r="ALX200" s="5"/>
      <c r="ALY200" s="5"/>
      <c r="ALZ200" s="5"/>
      <c r="AMA200" s="5"/>
      <c r="AMB200" s="5"/>
      <c r="AMC200" s="5"/>
      <c r="AMD200" s="5"/>
      <c r="AME200" s="5"/>
      <c r="AMF200" s="5"/>
      <c r="AMG200" s="5"/>
      <c r="AMH200" s="5"/>
      <c r="AMI200"/>
      <c r="AMJ200"/>
      <c r="AMK200"/>
      <c r="AML200"/>
      <c r="AMM200"/>
      <c r="AMN200"/>
    </row>
    <row r="201" spans="1:1031" ht="28" x14ac:dyDescent="0.3">
      <c r="A201" s="5"/>
      <c r="B201" s="102" t="s">
        <v>427</v>
      </c>
      <c r="C201" s="5"/>
      <c r="D201" s="10"/>
      <c r="E201" s="19"/>
      <c r="F201" s="24"/>
      <c r="G201" s="5"/>
      <c r="H201" s="10"/>
      <c r="U201" s="107"/>
      <c r="V201" s="5"/>
      <c r="W201" s="5"/>
      <c r="X201" s="5"/>
      <c r="Y201" s="5"/>
      <c r="Z201" s="5"/>
      <c r="AC201" s="5"/>
      <c r="AD201" s="5"/>
      <c r="AE201" s="5"/>
      <c r="AG201" s="5"/>
      <c r="AH201" s="5"/>
      <c r="AI201" s="58"/>
      <c r="AJ201" s="31"/>
      <c r="AK201" s="5"/>
      <c r="AL201" s="5"/>
      <c r="AM201" s="6"/>
      <c r="AN201" s="6"/>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c r="IW201" s="5"/>
      <c r="IX201" s="5"/>
      <c r="IY201" s="5"/>
      <c r="IZ201" s="5"/>
      <c r="JA201" s="5"/>
      <c r="JB201" s="5"/>
      <c r="JC201" s="5"/>
      <c r="JD201" s="5"/>
      <c r="JE201" s="5"/>
      <c r="JF201" s="5"/>
      <c r="JG201" s="5"/>
      <c r="JH201" s="5"/>
      <c r="JI201" s="5"/>
      <c r="JJ201" s="5"/>
      <c r="JK201" s="5"/>
      <c r="JL201" s="5"/>
      <c r="JM201" s="5"/>
      <c r="JN201" s="5"/>
      <c r="JO201" s="5"/>
      <c r="JP201" s="5"/>
      <c r="JQ201" s="5"/>
      <c r="JR201" s="5"/>
      <c r="JS201" s="5"/>
      <c r="JT201" s="5"/>
      <c r="JU201" s="5"/>
      <c r="JV201" s="5"/>
      <c r="JW201" s="5"/>
      <c r="JX201" s="5"/>
      <c r="JY201" s="5"/>
      <c r="JZ201" s="5"/>
      <c r="KA201" s="5"/>
      <c r="KB201" s="5"/>
      <c r="KC201" s="5"/>
      <c r="KD201" s="5"/>
      <c r="KE201" s="5"/>
      <c r="KF201" s="5"/>
      <c r="KG201" s="5"/>
      <c r="KH201" s="5"/>
      <c r="KI201" s="5"/>
      <c r="KJ201" s="5"/>
      <c r="KK201" s="5"/>
      <c r="KL201" s="5"/>
      <c r="KM201" s="5"/>
      <c r="KN201" s="5"/>
      <c r="KO201" s="5"/>
      <c r="KP201" s="5"/>
      <c r="KQ201" s="5"/>
      <c r="KR201" s="5"/>
      <c r="KS201" s="5"/>
      <c r="KT201" s="5"/>
      <c r="KU201" s="5"/>
      <c r="KV201" s="5"/>
      <c r="KW201" s="5"/>
      <c r="KX201" s="5"/>
      <c r="KY201" s="5"/>
      <c r="KZ201" s="5"/>
      <c r="LA201" s="5"/>
      <c r="LB201" s="5"/>
      <c r="LC201" s="5"/>
      <c r="LD201" s="5"/>
      <c r="LE201" s="5"/>
      <c r="LF201" s="5"/>
      <c r="LG201" s="5"/>
      <c r="LH201" s="5"/>
      <c r="LI201" s="5"/>
      <c r="LJ201" s="5"/>
      <c r="LK201" s="5"/>
      <c r="LL201" s="5"/>
      <c r="LM201" s="5"/>
      <c r="LN201" s="5"/>
      <c r="LO201" s="5"/>
      <c r="LP201" s="5"/>
      <c r="LQ201" s="5"/>
      <c r="LR201" s="5"/>
      <c r="LS201" s="5"/>
      <c r="LT201" s="5"/>
      <c r="LU201" s="5"/>
      <c r="LV201" s="5"/>
      <c r="LW201" s="5"/>
      <c r="LX201" s="5"/>
      <c r="LY201" s="5"/>
      <c r="LZ201" s="5"/>
      <c r="MA201" s="5"/>
      <c r="MB201" s="5"/>
      <c r="MC201" s="5"/>
      <c r="MD201" s="5"/>
      <c r="ME201" s="5"/>
      <c r="MF201" s="5"/>
      <c r="MG201" s="5"/>
      <c r="MH201" s="5"/>
      <c r="MI201" s="5"/>
      <c r="MJ201" s="5"/>
      <c r="MK201" s="5"/>
      <c r="ML201" s="5"/>
      <c r="MM201" s="5"/>
      <c r="MN201" s="5"/>
      <c r="MO201" s="5"/>
      <c r="MP201" s="5"/>
      <c r="MQ201" s="5"/>
      <c r="MR201" s="5"/>
      <c r="MS201" s="5"/>
      <c r="MT201" s="5"/>
      <c r="MU201" s="5"/>
      <c r="MV201" s="5"/>
      <c r="MW201" s="5"/>
      <c r="MX201" s="5"/>
      <c r="MY201" s="5"/>
      <c r="MZ201" s="5"/>
      <c r="NA201" s="5"/>
      <c r="NB201" s="5"/>
      <c r="NC201" s="5"/>
      <c r="ND201" s="5"/>
      <c r="NE201" s="5"/>
      <c r="NF201" s="5"/>
      <c r="NG201" s="5"/>
      <c r="NH201" s="5"/>
      <c r="NI201" s="5"/>
      <c r="NJ201" s="5"/>
      <c r="NK201" s="5"/>
      <c r="NL201" s="5"/>
      <c r="NM201" s="5"/>
      <c r="NN201" s="5"/>
      <c r="NO201" s="5"/>
      <c r="NP201" s="5"/>
      <c r="NQ201" s="5"/>
      <c r="NR201" s="5"/>
      <c r="NS201" s="5"/>
      <c r="NT201" s="5"/>
      <c r="NU201" s="5"/>
      <c r="NV201" s="5"/>
      <c r="NW201" s="5"/>
      <c r="NX201" s="5"/>
      <c r="NY201" s="5"/>
      <c r="NZ201" s="5"/>
      <c r="OA201" s="5"/>
      <c r="OB201" s="5"/>
      <c r="OC201" s="5"/>
      <c r="OD201" s="5"/>
      <c r="OE201" s="5"/>
      <c r="OF201" s="5"/>
      <c r="OG201" s="5"/>
      <c r="OH201" s="5"/>
      <c r="OI201" s="5"/>
      <c r="OJ201" s="5"/>
      <c r="OK201" s="5"/>
      <c r="OL201" s="5"/>
      <c r="OM201" s="5"/>
      <c r="ON201" s="5"/>
      <c r="OO201" s="5"/>
      <c r="OP201" s="5"/>
      <c r="OQ201" s="5"/>
      <c r="OR201" s="5"/>
      <c r="OS201" s="5"/>
      <c r="OT201" s="5"/>
      <c r="OU201" s="5"/>
      <c r="OV201" s="5"/>
      <c r="OW201" s="5"/>
      <c r="OX201" s="5"/>
      <c r="OY201" s="5"/>
      <c r="OZ201" s="5"/>
      <c r="PA201" s="5"/>
      <c r="PB201" s="5"/>
      <c r="PC201" s="5"/>
      <c r="PD201" s="5"/>
      <c r="PE201" s="5"/>
      <c r="PF201" s="5"/>
      <c r="PG201" s="5"/>
      <c r="PH201" s="5"/>
      <c r="PI201" s="5"/>
      <c r="PJ201" s="5"/>
      <c r="PK201" s="5"/>
      <c r="PL201" s="5"/>
      <c r="PM201" s="5"/>
      <c r="PN201" s="5"/>
      <c r="PO201" s="5"/>
      <c r="PP201" s="5"/>
      <c r="PQ201" s="5"/>
      <c r="PR201" s="5"/>
      <c r="PS201" s="5"/>
      <c r="PT201" s="5"/>
      <c r="PU201" s="5"/>
      <c r="PV201" s="5"/>
      <c r="PW201" s="5"/>
      <c r="PX201" s="5"/>
      <c r="PY201" s="5"/>
      <c r="PZ201" s="5"/>
      <c r="QA201" s="5"/>
      <c r="QB201" s="5"/>
      <c r="QC201" s="5"/>
      <c r="QD201" s="5"/>
      <c r="QE201" s="5"/>
      <c r="QF201" s="5"/>
      <c r="QG201" s="5"/>
      <c r="QH201" s="5"/>
      <c r="QI201" s="5"/>
      <c r="QJ201" s="5"/>
      <c r="QK201" s="5"/>
      <c r="QL201" s="5"/>
      <c r="QM201" s="5"/>
      <c r="QN201" s="5"/>
      <c r="QO201" s="5"/>
      <c r="QP201" s="5"/>
      <c r="QQ201" s="5"/>
      <c r="QR201" s="5"/>
      <c r="QS201" s="5"/>
      <c r="QT201" s="5"/>
      <c r="QU201" s="5"/>
      <c r="QV201" s="5"/>
      <c r="QW201" s="5"/>
      <c r="QX201" s="5"/>
      <c r="QY201" s="5"/>
      <c r="QZ201" s="5"/>
      <c r="RA201" s="5"/>
      <c r="RB201" s="5"/>
      <c r="RC201" s="5"/>
      <c r="RD201" s="5"/>
      <c r="RE201" s="5"/>
      <c r="RF201" s="5"/>
      <c r="RG201" s="5"/>
      <c r="RH201" s="5"/>
      <c r="RI201" s="5"/>
      <c r="RJ201" s="5"/>
      <c r="RK201" s="5"/>
      <c r="RL201" s="5"/>
      <c r="RM201" s="5"/>
      <c r="RN201" s="5"/>
      <c r="RO201" s="5"/>
      <c r="RP201" s="5"/>
      <c r="RQ201" s="5"/>
      <c r="RR201" s="5"/>
      <c r="RS201" s="5"/>
      <c r="RT201" s="5"/>
      <c r="RU201" s="5"/>
      <c r="RV201" s="5"/>
      <c r="RW201" s="5"/>
      <c r="RX201" s="5"/>
      <c r="RY201" s="5"/>
      <c r="RZ201" s="5"/>
      <c r="SA201" s="5"/>
      <c r="SB201" s="5"/>
      <c r="SC201" s="5"/>
      <c r="SD201" s="5"/>
      <c r="SE201" s="5"/>
      <c r="SF201" s="5"/>
      <c r="SG201" s="5"/>
      <c r="SH201" s="5"/>
      <c r="SI201" s="5"/>
      <c r="SJ201" s="5"/>
      <c r="SK201" s="5"/>
      <c r="SL201" s="5"/>
      <c r="SM201" s="5"/>
      <c r="SN201" s="5"/>
      <c r="SO201" s="5"/>
      <c r="SP201" s="5"/>
      <c r="SQ201" s="5"/>
      <c r="SR201" s="5"/>
      <c r="SS201" s="5"/>
      <c r="ST201" s="5"/>
      <c r="SU201" s="5"/>
      <c r="SV201" s="5"/>
      <c r="SW201" s="5"/>
      <c r="SX201" s="5"/>
      <c r="SY201" s="5"/>
      <c r="SZ201" s="5"/>
      <c r="TA201" s="5"/>
      <c r="TB201" s="5"/>
      <c r="TC201" s="5"/>
      <c r="TD201" s="5"/>
      <c r="TE201" s="5"/>
      <c r="TF201" s="5"/>
      <c r="TG201" s="5"/>
      <c r="TH201" s="5"/>
      <c r="TI201" s="5"/>
      <c r="TJ201" s="5"/>
      <c r="TK201" s="5"/>
      <c r="TL201" s="5"/>
      <c r="TM201" s="5"/>
      <c r="TN201" s="5"/>
      <c r="TO201" s="5"/>
      <c r="TP201" s="5"/>
      <c r="TQ201" s="5"/>
      <c r="TR201" s="5"/>
      <c r="TS201" s="5"/>
      <c r="TT201" s="5"/>
      <c r="TU201" s="5"/>
      <c r="TV201" s="5"/>
      <c r="TW201" s="5"/>
      <c r="TX201" s="5"/>
      <c r="TY201" s="5"/>
      <c r="TZ201" s="5"/>
      <c r="UA201" s="5"/>
      <c r="UB201" s="5"/>
      <c r="UC201" s="5"/>
      <c r="UD201" s="5"/>
      <c r="UE201" s="5"/>
      <c r="UF201" s="5"/>
      <c r="UG201" s="5"/>
      <c r="UH201" s="5"/>
      <c r="UI201" s="5"/>
      <c r="UJ201" s="5"/>
      <c r="UK201" s="5"/>
      <c r="UL201" s="5"/>
      <c r="UM201" s="5"/>
      <c r="UN201" s="5"/>
      <c r="UO201" s="5"/>
      <c r="UP201" s="5"/>
      <c r="UQ201" s="5"/>
      <c r="UR201" s="5"/>
      <c r="US201" s="5"/>
      <c r="UT201" s="5"/>
      <c r="UU201" s="5"/>
      <c r="UV201" s="5"/>
      <c r="UW201" s="5"/>
      <c r="UX201" s="5"/>
      <c r="UY201" s="5"/>
      <c r="UZ201" s="5"/>
      <c r="VA201" s="5"/>
      <c r="VB201" s="5"/>
      <c r="VC201" s="5"/>
      <c r="VD201" s="5"/>
      <c r="VE201" s="5"/>
      <c r="VF201" s="5"/>
      <c r="VG201" s="5"/>
      <c r="VH201" s="5"/>
      <c r="VI201" s="5"/>
      <c r="VJ201" s="5"/>
      <c r="VK201" s="5"/>
      <c r="VL201" s="5"/>
      <c r="VM201" s="5"/>
      <c r="VN201" s="5"/>
      <c r="VO201" s="5"/>
      <c r="VP201" s="5"/>
      <c r="VQ201" s="5"/>
      <c r="VR201" s="5"/>
      <c r="VS201" s="5"/>
      <c r="VT201" s="5"/>
      <c r="VU201" s="5"/>
      <c r="VV201" s="5"/>
      <c r="VW201" s="5"/>
      <c r="VX201" s="5"/>
      <c r="VY201" s="5"/>
      <c r="VZ201" s="5"/>
      <c r="WA201" s="5"/>
      <c r="WB201" s="5"/>
      <c r="WC201" s="5"/>
      <c r="WD201" s="5"/>
      <c r="WE201" s="5"/>
      <c r="WF201" s="5"/>
      <c r="WG201" s="5"/>
      <c r="WH201" s="5"/>
      <c r="WI201" s="5"/>
      <c r="WJ201" s="5"/>
      <c r="WK201" s="5"/>
      <c r="WL201" s="5"/>
      <c r="WM201" s="5"/>
      <c r="WN201" s="5"/>
      <c r="WO201" s="5"/>
      <c r="WP201" s="5"/>
      <c r="WQ201" s="5"/>
      <c r="WR201" s="5"/>
      <c r="WS201" s="5"/>
      <c r="WT201" s="5"/>
      <c r="WU201" s="5"/>
      <c r="WV201" s="5"/>
      <c r="WW201" s="5"/>
      <c r="WX201" s="5"/>
      <c r="WY201" s="5"/>
      <c r="WZ201" s="5"/>
      <c r="XA201" s="5"/>
      <c r="XB201" s="5"/>
      <c r="XC201" s="5"/>
      <c r="XD201" s="5"/>
      <c r="XE201" s="5"/>
      <c r="XF201" s="5"/>
      <c r="XG201" s="5"/>
      <c r="XH201" s="5"/>
      <c r="XI201" s="5"/>
      <c r="XJ201" s="5"/>
      <c r="XK201" s="5"/>
      <c r="XL201" s="5"/>
      <c r="XM201" s="5"/>
      <c r="XN201" s="5"/>
      <c r="XO201" s="5"/>
      <c r="XP201" s="5"/>
      <c r="XQ201" s="5"/>
      <c r="XR201" s="5"/>
      <c r="XS201" s="5"/>
      <c r="XT201" s="5"/>
      <c r="XU201" s="5"/>
      <c r="XV201" s="5"/>
      <c r="XW201" s="5"/>
      <c r="XX201" s="5"/>
      <c r="XY201" s="5"/>
      <c r="XZ201" s="5"/>
      <c r="YA201" s="5"/>
      <c r="YB201" s="5"/>
      <c r="YC201" s="5"/>
      <c r="YD201" s="5"/>
      <c r="YE201" s="5"/>
      <c r="YF201" s="5"/>
      <c r="YG201" s="5"/>
      <c r="YH201" s="5"/>
      <c r="YI201" s="5"/>
      <c r="YJ201" s="5"/>
      <c r="YK201" s="5"/>
      <c r="YL201" s="5"/>
      <c r="YM201" s="5"/>
      <c r="YN201" s="5"/>
      <c r="YO201" s="5"/>
      <c r="YP201" s="5"/>
      <c r="YQ201" s="5"/>
      <c r="YR201" s="5"/>
      <c r="YS201" s="5"/>
      <c r="YT201" s="5"/>
      <c r="YU201" s="5"/>
      <c r="YV201" s="5"/>
      <c r="YW201" s="5"/>
      <c r="YX201" s="5"/>
      <c r="YY201" s="5"/>
      <c r="YZ201" s="5"/>
      <c r="ZA201" s="5"/>
      <c r="ZB201" s="5"/>
      <c r="ZC201" s="5"/>
      <c r="ZD201" s="5"/>
      <c r="ZE201" s="5"/>
      <c r="ZF201" s="5"/>
      <c r="ZG201" s="5"/>
      <c r="ZH201" s="5"/>
      <c r="ZI201" s="5"/>
      <c r="ZJ201" s="5"/>
      <c r="ZK201" s="5"/>
      <c r="ZL201" s="5"/>
      <c r="ZM201" s="5"/>
      <c r="ZN201" s="5"/>
      <c r="ZO201" s="5"/>
      <c r="ZP201" s="5"/>
      <c r="ZQ201" s="5"/>
      <c r="ZR201" s="5"/>
      <c r="ZS201" s="5"/>
      <c r="ZT201" s="5"/>
      <c r="ZU201" s="5"/>
      <c r="ZV201" s="5"/>
      <c r="ZW201" s="5"/>
      <c r="ZX201" s="5"/>
      <c r="ZY201" s="5"/>
      <c r="ZZ201" s="5"/>
      <c r="AAA201" s="5"/>
      <c r="AAB201" s="5"/>
      <c r="AAC201" s="5"/>
      <c r="AAD201" s="5"/>
      <c r="AAE201" s="5"/>
      <c r="AAF201" s="5"/>
      <c r="AAG201" s="5"/>
      <c r="AAH201" s="5"/>
      <c r="AAI201" s="5"/>
      <c r="AAJ201" s="5"/>
      <c r="AAK201" s="5"/>
      <c r="AAL201" s="5"/>
      <c r="AAM201" s="5"/>
      <c r="AAN201" s="5"/>
      <c r="AAO201" s="5"/>
      <c r="AAP201" s="5"/>
      <c r="AAQ201" s="5"/>
      <c r="AAR201" s="5"/>
      <c r="AAS201" s="5"/>
      <c r="AAT201" s="5"/>
      <c r="AAU201" s="5"/>
      <c r="AAV201" s="5"/>
      <c r="AAW201" s="5"/>
      <c r="AAX201" s="5"/>
      <c r="AAY201" s="5"/>
      <c r="AAZ201" s="5"/>
      <c r="ABA201" s="5"/>
      <c r="ABB201" s="5"/>
      <c r="ABC201" s="5"/>
      <c r="ABD201" s="5"/>
      <c r="ABE201" s="5"/>
      <c r="ABF201" s="5"/>
      <c r="ABG201" s="5"/>
      <c r="ABH201" s="5"/>
      <c r="ABI201" s="5"/>
      <c r="ABJ201" s="5"/>
      <c r="ABK201" s="5"/>
      <c r="ABL201" s="5"/>
      <c r="ABM201" s="5"/>
      <c r="ABN201" s="5"/>
      <c r="ABO201" s="5"/>
      <c r="ABP201" s="5"/>
      <c r="ABQ201" s="5"/>
      <c r="ABR201" s="5"/>
      <c r="ABS201" s="5"/>
      <c r="ABT201" s="5"/>
      <c r="ABU201" s="5"/>
      <c r="ABV201" s="5"/>
      <c r="ABW201" s="5"/>
      <c r="ABX201" s="5"/>
      <c r="ABY201" s="5"/>
      <c r="ABZ201" s="5"/>
      <c r="ACA201" s="5"/>
      <c r="ACB201" s="5"/>
      <c r="ACC201" s="5"/>
      <c r="ACD201" s="5"/>
      <c r="ACE201" s="5"/>
      <c r="ACF201" s="5"/>
      <c r="ACG201" s="5"/>
      <c r="ACH201" s="5"/>
      <c r="ACI201" s="5"/>
      <c r="ACJ201" s="5"/>
      <c r="ACK201" s="5"/>
      <c r="ACL201" s="5"/>
      <c r="ACM201" s="5"/>
      <c r="ACN201" s="5"/>
      <c r="ACO201" s="5"/>
      <c r="ACP201" s="5"/>
      <c r="ACQ201" s="5"/>
      <c r="ACR201" s="5"/>
      <c r="ACS201" s="5"/>
      <c r="ACT201" s="5"/>
      <c r="ACU201" s="5"/>
      <c r="ACV201" s="5"/>
      <c r="ACW201" s="5"/>
      <c r="ACX201" s="5"/>
      <c r="ACY201" s="5"/>
      <c r="ACZ201" s="5"/>
      <c r="ADA201" s="5"/>
      <c r="ADB201" s="5"/>
      <c r="ADC201" s="5"/>
      <c r="ADD201" s="5"/>
      <c r="ADE201" s="5"/>
      <c r="ADF201" s="5"/>
      <c r="ADG201" s="5"/>
      <c r="ADH201" s="5"/>
      <c r="ADI201" s="5"/>
      <c r="ADJ201" s="5"/>
      <c r="ADK201" s="5"/>
      <c r="ADL201" s="5"/>
      <c r="ADM201" s="5"/>
      <c r="ADN201" s="5"/>
      <c r="ADO201" s="5"/>
      <c r="ADP201" s="5"/>
      <c r="ADQ201" s="5"/>
      <c r="ADR201" s="5"/>
      <c r="ADS201" s="5"/>
      <c r="ADT201" s="5"/>
      <c r="ADU201" s="5"/>
      <c r="ADV201" s="5"/>
      <c r="ADW201" s="5"/>
      <c r="ADX201" s="5"/>
      <c r="ADY201" s="5"/>
      <c r="ADZ201" s="5"/>
      <c r="AEA201" s="5"/>
      <c r="AEB201" s="5"/>
      <c r="AEC201" s="5"/>
      <c r="AED201" s="5"/>
      <c r="AEE201" s="5"/>
      <c r="AEF201" s="5"/>
      <c r="AEG201" s="5"/>
      <c r="AEH201" s="5"/>
      <c r="AEI201" s="5"/>
      <c r="AEJ201" s="5"/>
      <c r="AEK201" s="5"/>
      <c r="AEL201" s="5"/>
      <c r="AEM201" s="5"/>
      <c r="AEN201" s="5"/>
      <c r="AEO201" s="5"/>
      <c r="AEP201" s="5"/>
      <c r="AEQ201" s="5"/>
      <c r="AER201" s="5"/>
      <c r="AES201" s="5"/>
      <c r="AET201" s="5"/>
      <c r="AEU201" s="5"/>
      <c r="AEV201" s="5"/>
      <c r="AEW201" s="5"/>
      <c r="AEX201" s="5"/>
      <c r="AEY201" s="5"/>
      <c r="AEZ201" s="5"/>
      <c r="AFA201" s="5"/>
      <c r="AFB201" s="5"/>
      <c r="AFC201" s="5"/>
      <c r="AFD201" s="5"/>
      <c r="AFE201" s="5"/>
      <c r="AFF201" s="5"/>
      <c r="AFG201" s="5"/>
      <c r="AFH201" s="5"/>
      <c r="AFI201" s="5"/>
      <c r="AFJ201" s="5"/>
      <c r="AFK201" s="5"/>
      <c r="AFL201" s="5"/>
      <c r="AFM201" s="5"/>
      <c r="AFN201" s="5"/>
      <c r="AFO201" s="5"/>
      <c r="AFP201" s="5"/>
      <c r="AFQ201" s="5"/>
      <c r="AFR201" s="5"/>
      <c r="AFS201" s="5"/>
      <c r="AFT201" s="5"/>
      <c r="AFU201" s="5"/>
      <c r="AFV201" s="5"/>
      <c r="AFW201" s="5"/>
      <c r="AFX201" s="5"/>
      <c r="AFY201" s="5"/>
      <c r="AFZ201" s="5"/>
      <c r="AGA201" s="5"/>
      <c r="AGB201" s="5"/>
      <c r="AGC201" s="5"/>
      <c r="AGD201" s="5"/>
      <c r="AGE201" s="5"/>
      <c r="AGF201" s="5"/>
      <c r="AGG201" s="5"/>
      <c r="AGH201" s="5"/>
      <c r="AGI201" s="5"/>
      <c r="AGJ201" s="5"/>
      <c r="AGK201" s="5"/>
      <c r="AGL201" s="5"/>
      <c r="AGM201" s="5"/>
      <c r="AGN201" s="5"/>
      <c r="AGO201" s="5"/>
      <c r="AGP201" s="5"/>
      <c r="AGQ201" s="5"/>
      <c r="AGR201" s="5"/>
      <c r="AGS201" s="5"/>
      <c r="AGT201" s="5"/>
      <c r="AGU201" s="5"/>
      <c r="AGV201" s="5"/>
      <c r="AGW201" s="5"/>
      <c r="AGX201" s="5"/>
      <c r="AGY201" s="5"/>
      <c r="AGZ201" s="5"/>
      <c r="AHA201" s="5"/>
      <c r="AHB201" s="5"/>
      <c r="AHC201" s="5"/>
      <c r="AHD201" s="5"/>
      <c r="AHE201" s="5"/>
      <c r="AHF201" s="5"/>
      <c r="AHG201" s="5"/>
      <c r="AHH201" s="5"/>
      <c r="AHI201" s="5"/>
      <c r="AHJ201" s="5"/>
      <c r="AHK201" s="5"/>
      <c r="AHL201" s="5"/>
      <c r="AHM201" s="5"/>
      <c r="AHN201" s="5"/>
      <c r="AHO201" s="5"/>
      <c r="AHP201" s="5"/>
      <c r="AHQ201" s="5"/>
      <c r="AHR201" s="5"/>
      <c r="AHS201" s="5"/>
      <c r="AHT201" s="5"/>
      <c r="AHU201" s="5"/>
      <c r="AHV201" s="5"/>
      <c r="AHW201" s="5"/>
      <c r="AHX201" s="5"/>
      <c r="AHY201" s="5"/>
      <c r="AHZ201" s="5"/>
      <c r="AIA201" s="5"/>
      <c r="AIB201" s="5"/>
      <c r="AIC201" s="5"/>
      <c r="AID201" s="5"/>
      <c r="AIE201" s="5"/>
      <c r="AIF201" s="5"/>
      <c r="AIG201" s="5"/>
      <c r="AIH201" s="5"/>
      <c r="AII201" s="5"/>
      <c r="AIJ201" s="5"/>
      <c r="AIK201" s="5"/>
      <c r="AIL201" s="5"/>
      <c r="AIM201" s="5"/>
      <c r="AIN201" s="5"/>
      <c r="AIO201" s="5"/>
      <c r="AIP201" s="5"/>
      <c r="AIQ201" s="5"/>
      <c r="AIR201" s="5"/>
      <c r="AIS201" s="5"/>
      <c r="AIT201" s="5"/>
      <c r="AIU201" s="5"/>
      <c r="AIV201" s="5"/>
      <c r="AIW201" s="5"/>
      <c r="AIX201" s="5"/>
      <c r="AIY201" s="5"/>
      <c r="AIZ201" s="5"/>
      <c r="AJA201" s="5"/>
      <c r="AJB201" s="5"/>
      <c r="AJC201" s="5"/>
      <c r="AJD201" s="5"/>
      <c r="AJE201" s="5"/>
      <c r="AJF201" s="5"/>
      <c r="AJG201" s="5"/>
      <c r="AJH201" s="5"/>
      <c r="AJI201" s="5"/>
      <c r="AJJ201" s="5"/>
      <c r="AJK201" s="5"/>
      <c r="AJL201" s="5"/>
      <c r="AJM201" s="5"/>
      <c r="AJN201" s="5"/>
      <c r="AJO201" s="5"/>
      <c r="AJP201" s="5"/>
      <c r="AJQ201" s="5"/>
      <c r="AJR201" s="5"/>
      <c r="AJS201" s="5"/>
      <c r="AJT201" s="5"/>
      <c r="AJU201" s="5"/>
      <c r="AJV201" s="5"/>
      <c r="AJW201" s="5"/>
      <c r="AJX201" s="5"/>
      <c r="AJY201" s="5"/>
      <c r="AJZ201" s="5"/>
      <c r="AKA201" s="5"/>
      <c r="AKB201" s="5"/>
      <c r="AKC201" s="5"/>
      <c r="AKD201" s="5"/>
      <c r="AKE201" s="5"/>
      <c r="AKF201" s="5"/>
      <c r="AKG201" s="5"/>
      <c r="AKH201" s="5"/>
      <c r="AKI201" s="5"/>
      <c r="AKJ201" s="5"/>
      <c r="AKK201" s="5"/>
      <c r="AKL201" s="5"/>
      <c r="AKM201" s="5"/>
      <c r="AKN201" s="5"/>
      <c r="AKO201" s="5"/>
      <c r="AKP201" s="5"/>
      <c r="AKQ201" s="5"/>
      <c r="AKR201" s="5"/>
      <c r="AKS201" s="5"/>
      <c r="AKT201" s="5"/>
      <c r="AKU201" s="5"/>
      <c r="AKV201" s="5"/>
      <c r="AKW201" s="5"/>
      <c r="AKX201" s="5"/>
      <c r="AKY201" s="5"/>
      <c r="AKZ201" s="5"/>
      <c r="ALA201" s="5"/>
      <c r="ALB201" s="5"/>
      <c r="ALC201" s="5"/>
      <c r="ALD201" s="5"/>
      <c r="ALE201" s="5"/>
      <c r="ALF201" s="5"/>
      <c r="ALG201" s="5"/>
      <c r="ALH201" s="5"/>
      <c r="ALI201" s="5"/>
      <c r="ALJ201" s="5"/>
      <c r="ALK201" s="5"/>
      <c r="ALL201" s="5"/>
      <c r="ALM201" s="5"/>
      <c r="ALN201" s="5"/>
      <c r="ALO201" s="5"/>
      <c r="ALP201" s="5"/>
      <c r="ALQ201" s="5"/>
      <c r="ALR201" s="5"/>
      <c r="ALS201" s="5"/>
      <c r="ALT201" s="5"/>
      <c r="ALU201" s="5"/>
      <c r="ALV201" s="5"/>
      <c r="ALW201" s="5"/>
      <c r="ALX201" s="5"/>
      <c r="ALY201" s="5"/>
      <c r="ALZ201" s="5"/>
      <c r="AMA201" s="5"/>
      <c r="AMB201" s="5"/>
      <c r="AMC201" s="5"/>
      <c r="AMD201" s="5"/>
      <c r="AME201" s="5"/>
      <c r="AMF201" s="5"/>
      <c r="AMG201" s="5"/>
      <c r="AMH201" s="5"/>
      <c r="AMI201" s="5"/>
      <c r="AMJ201" s="5"/>
      <c r="AMK201" s="5"/>
      <c r="AML201" s="5"/>
      <c r="AMM201" s="5"/>
      <c r="AMN201" s="5"/>
    </row>
    <row r="202" spans="1:1031" x14ac:dyDescent="0.15">
      <c r="A202" s="5"/>
      <c r="B202" s="25"/>
      <c r="C202" s="5"/>
      <c r="D202" s="10"/>
      <c r="E202" s="19"/>
      <c r="F202" s="24"/>
      <c r="G202" s="5"/>
      <c r="H202" s="10"/>
      <c r="U202" s="5"/>
      <c r="V202" s="5"/>
      <c r="W202" s="5"/>
      <c r="X202" s="5"/>
      <c r="Y202" s="5"/>
      <c r="Z202" s="5"/>
      <c r="AC202" s="5"/>
      <c r="AD202" s="5"/>
      <c r="AE202" s="5"/>
      <c r="AG202" s="5"/>
      <c r="AH202" s="5"/>
      <c r="AI202" s="58"/>
      <c r="AJ202" s="31"/>
      <c r="AK202" s="5"/>
      <c r="AL202" s="5"/>
      <c r="AM202" s="6"/>
      <c r="AN202" s="6"/>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c r="IW202" s="5"/>
      <c r="IX202" s="5"/>
      <c r="IY202" s="5"/>
      <c r="IZ202" s="5"/>
      <c r="JA202" s="5"/>
      <c r="JB202" s="5"/>
      <c r="JC202" s="5"/>
      <c r="JD202" s="5"/>
      <c r="JE202" s="5"/>
      <c r="JF202" s="5"/>
      <c r="JG202" s="5"/>
      <c r="JH202" s="5"/>
      <c r="JI202" s="5"/>
      <c r="JJ202" s="5"/>
      <c r="JK202" s="5"/>
      <c r="JL202" s="5"/>
      <c r="JM202" s="5"/>
      <c r="JN202" s="5"/>
      <c r="JO202" s="5"/>
      <c r="JP202" s="5"/>
      <c r="JQ202" s="5"/>
      <c r="JR202" s="5"/>
      <c r="JS202" s="5"/>
      <c r="JT202" s="5"/>
      <c r="JU202" s="5"/>
      <c r="JV202" s="5"/>
      <c r="JW202" s="5"/>
      <c r="JX202" s="5"/>
      <c r="JY202" s="5"/>
      <c r="JZ202" s="5"/>
      <c r="KA202" s="5"/>
      <c r="KB202" s="5"/>
      <c r="KC202" s="5"/>
      <c r="KD202" s="5"/>
      <c r="KE202" s="5"/>
      <c r="KF202" s="5"/>
      <c r="KG202" s="5"/>
      <c r="KH202" s="5"/>
      <c r="KI202" s="5"/>
      <c r="KJ202" s="5"/>
      <c r="KK202" s="5"/>
      <c r="KL202" s="5"/>
      <c r="KM202" s="5"/>
      <c r="KN202" s="5"/>
      <c r="KO202" s="5"/>
      <c r="KP202" s="5"/>
      <c r="KQ202" s="5"/>
      <c r="KR202" s="5"/>
      <c r="KS202" s="5"/>
      <c r="KT202" s="5"/>
      <c r="KU202" s="5"/>
      <c r="KV202" s="5"/>
      <c r="KW202" s="5"/>
      <c r="KX202" s="5"/>
      <c r="KY202" s="5"/>
      <c r="KZ202" s="5"/>
      <c r="LA202" s="5"/>
      <c r="LB202" s="5"/>
      <c r="LC202" s="5"/>
      <c r="LD202" s="5"/>
      <c r="LE202" s="5"/>
      <c r="LF202" s="5"/>
      <c r="LG202" s="5"/>
      <c r="LH202" s="5"/>
      <c r="LI202" s="5"/>
      <c r="LJ202" s="5"/>
      <c r="LK202" s="5"/>
      <c r="LL202" s="5"/>
      <c r="LM202" s="5"/>
      <c r="LN202" s="5"/>
      <c r="LO202" s="5"/>
      <c r="LP202" s="5"/>
      <c r="LQ202" s="5"/>
      <c r="LR202" s="5"/>
      <c r="LS202" s="5"/>
      <c r="LT202" s="5"/>
      <c r="LU202" s="5"/>
      <c r="LV202" s="5"/>
      <c r="LW202" s="5"/>
      <c r="LX202" s="5"/>
      <c r="LY202" s="5"/>
      <c r="LZ202" s="5"/>
      <c r="MA202" s="5"/>
      <c r="MB202" s="5"/>
      <c r="MC202" s="5"/>
      <c r="MD202" s="5"/>
      <c r="ME202" s="5"/>
      <c r="MF202" s="5"/>
      <c r="MG202" s="5"/>
      <c r="MH202" s="5"/>
      <c r="MI202" s="5"/>
      <c r="MJ202" s="5"/>
      <c r="MK202" s="5"/>
      <c r="ML202" s="5"/>
      <c r="MM202" s="5"/>
      <c r="MN202" s="5"/>
      <c r="MO202" s="5"/>
      <c r="MP202" s="5"/>
      <c r="MQ202" s="5"/>
      <c r="MR202" s="5"/>
      <c r="MS202" s="5"/>
      <c r="MT202" s="5"/>
      <c r="MU202" s="5"/>
      <c r="MV202" s="5"/>
      <c r="MW202" s="5"/>
      <c r="MX202" s="5"/>
      <c r="MY202" s="5"/>
      <c r="MZ202" s="5"/>
      <c r="NA202" s="5"/>
      <c r="NB202" s="5"/>
      <c r="NC202" s="5"/>
      <c r="ND202" s="5"/>
      <c r="NE202" s="5"/>
      <c r="NF202" s="5"/>
      <c r="NG202" s="5"/>
      <c r="NH202" s="5"/>
      <c r="NI202" s="5"/>
      <c r="NJ202" s="5"/>
      <c r="NK202" s="5"/>
      <c r="NL202" s="5"/>
      <c r="NM202" s="5"/>
      <c r="NN202" s="5"/>
      <c r="NO202" s="5"/>
      <c r="NP202" s="5"/>
      <c r="NQ202" s="5"/>
      <c r="NR202" s="5"/>
      <c r="NS202" s="5"/>
      <c r="NT202" s="5"/>
      <c r="NU202" s="5"/>
      <c r="NV202" s="5"/>
      <c r="NW202" s="5"/>
      <c r="NX202" s="5"/>
      <c r="NY202" s="5"/>
      <c r="NZ202" s="5"/>
      <c r="OA202" s="5"/>
      <c r="OB202" s="5"/>
      <c r="OC202" s="5"/>
      <c r="OD202" s="5"/>
      <c r="OE202" s="5"/>
      <c r="OF202" s="5"/>
      <c r="OG202" s="5"/>
      <c r="OH202" s="5"/>
      <c r="OI202" s="5"/>
      <c r="OJ202" s="5"/>
      <c r="OK202" s="5"/>
      <c r="OL202" s="5"/>
      <c r="OM202" s="5"/>
      <c r="ON202" s="5"/>
      <c r="OO202" s="5"/>
      <c r="OP202" s="5"/>
      <c r="OQ202" s="5"/>
      <c r="OR202" s="5"/>
      <c r="OS202" s="5"/>
      <c r="OT202" s="5"/>
      <c r="OU202" s="5"/>
      <c r="OV202" s="5"/>
      <c r="OW202" s="5"/>
      <c r="OX202" s="5"/>
      <c r="OY202" s="5"/>
      <c r="OZ202" s="5"/>
      <c r="PA202" s="5"/>
      <c r="PB202" s="5"/>
      <c r="PC202" s="5"/>
      <c r="PD202" s="5"/>
      <c r="PE202" s="5"/>
      <c r="PF202" s="5"/>
      <c r="PG202" s="5"/>
      <c r="PH202" s="5"/>
      <c r="PI202" s="5"/>
      <c r="PJ202" s="5"/>
      <c r="PK202" s="5"/>
      <c r="PL202" s="5"/>
      <c r="PM202" s="5"/>
      <c r="PN202" s="5"/>
      <c r="PO202" s="5"/>
      <c r="PP202" s="5"/>
      <c r="PQ202" s="5"/>
      <c r="PR202" s="5"/>
      <c r="PS202" s="5"/>
      <c r="PT202" s="5"/>
      <c r="PU202" s="5"/>
      <c r="PV202" s="5"/>
      <c r="PW202" s="5"/>
      <c r="PX202" s="5"/>
      <c r="PY202" s="5"/>
      <c r="PZ202" s="5"/>
      <c r="QA202" s="5"/>
      <c r="QB202" s="5"/>
      <c r="QC202" s="5"/>
      <c r="QD202" s="5"/>
      <c r="QE202" s="5"/>
      <c r="QF202" s="5"/>
      <c r="QG202" s="5"/>
      <c r="QH202" s="5"/>
      <c r="QI202" s="5"/>
      <c r="QJ202" s="5"/>
      <c r="QK202" s="5"/>
      <c r="QL202" s="5"/>
      <c r="QM202" s="5"/>
      <c r="QN202" s="5"/>
      <c r="QO202" s="5"/>
      <c r="QP202" s="5"/>
      <c r="QQ202" s="5"/>
      <c r="QR202" s="5"/>
      <c r="QS202" s="5"/>
      <c r="QT202" s="5"/>
      <c r="QU202" s="5"/>
      <c r="QV202" s="5"/>
      <c r="QW202" s="5"/>
      <c r="QX202" s="5"/>
      <c r="QY202" s="5"/>
      <c r="QZ202" s="5"/>
      <c r="RA202" s="5"/>
      <c r="RB202" s="5"/>
      <c r="RC202" s="5"/>
      <c r="RD202" s="5"/>
      <c r="RE202" s="5"/>
      <c r="RF202" s="5"/>
      <c r="RG202" s="5"/>
      <c r="RH202" s="5"/>
      <c r="RI202" s="5"/>
      <c r="RJ202" s="5"/>
      <c r="RK202" s="5"/>
      <c r="RL202" s="5"/>
      <c r="RM202" s="5"/>
      <c r="RN202" s="5"/>
      <c r="RO202" s="5"/>
      <c r="RP202" s="5"/>
      <c r="RQ202" s="5"/>
      <c r="RR202" s="5"/>
      <c r="RS202" s="5"/>
      <c r="RT202" s="5"/>
      <c r="RU202" s="5"/>
      <c r="RV202" s="5"/>
      <c r="RW202" s="5"/>
      <c r="RX202" s="5"/>
      <c r="RY202" s="5"/>
      <c r="RZ202" s="5"/>
      <c r="SA202" s="5"/>
      <c r="SB202" s="5"/>
      <c r="SC202" s="5"/>
      <c r="SD202" s="5"/>
      <c r="SE202" s="5"/>
      <c r="SF202" s="5"/>
      <c r="SG202" s="5"/>
      <c r="SH202" s="5"/>
      <c r="SI202" s="5"/>
      <c r="SJ202" s="5"/>
      <c r="SK202" s="5"/>
      <c r="SL202" s="5"/>
      <c r="SM202" s="5"/>
      <c r="SN202" s="5"/>
      <c r="SO202" s="5"/>
      <c r="SP202" s="5"/>
      <c r="SQ202" s="5"/>
      <c r="SR202" s="5"/>
      <c r="SS202" s="5"/>
      <c r="ST202" s="5"/>
      <c r="SU202" s="5"/>
      <c r="SV202" s="5"/>
      <c r="SW202" s="5"/>
      <c r="SX202" s="5"/>
      <c r="SY202" s="5"/>
      <c r="SZ202" s="5"/>
      <c r="TA202" s="5"/>
      <c r="TB202" s="5"/>
      <c r="TC202" s="5"/>
      <c r="TD202" s="5"/>
      <c r="TE202" s="5"/>
      <c r="TF202" s="5"/>
      <c r="TG202" s="5"/>
      <c r="TH202" s="5"/>
      <c r="TI202" s="5"/>
      <c r="TJ202" s="5"/>
      <c r="TK202" s="5"/>
      <c r="TL202" s="5"/>
      <c r="TM202" s="5"/>
      <c r="TN202" s="5"/>
      <c r="TO202" s="5"/>
      <c r="TP202" s="5"/>
      <c r="TQ202" s="5"/>
      <c r="TR202" s="5"/>
      <c r="TS202" s="5"/>
      <c r="TT202" s="5"/>
      <c r="TU202" s="5"/>
      <c r="TV202" s="5"/>
      <c r="TW202" s="5"/>
      <c r="TX202" s="5"/>
      <c r="TY202" s="5"/>
      <c r="TZ202" s="5"/>
      <c r="UA202" s="5"/>
      <c r="UB202" s="5"/>
      <c r="UC202" s="5"/>
      <c r="UD202" s="5"/>
      <c r="UE202" s="5"/>
      <c r="UF202" s="5"/>
      <c r="UG202" s="5"/>
      <c r="UH202" s="5"/>
      <c r="UI202" s="5"/>
      <c r="UJ202" s="5"/>
      <c r="UK202" s="5"/>
      <c r="UL202" s="5"/>
      <c r="UM202" s="5"/>
      <c r="UN202" s="5"/>
      <c r="UO202" s="5"/>
      <c r="UP202" s="5"/>
      <c r="UQ202" s="5"/>
      <c r="UR202" s="5"/>
      <c r="US202" s="5"/>
      <c r="UT202" s="5"/>
      <c r="UU202" s="5"/>
      <c r="UV202" s="5"/>
      <c r="UW202" s="5"/>
      <c r="UX202" s="5"/>
      <c r="UY202" s="5"/>
      <c r="UZ202" s="5"/>
      <c r="VA202" s="5"/>
      <c r="VB202" s="5"/>
      <c r="VC202" s="5"/>
      <c r="VD202" s="5"/>
      <c r="VE202" s="5"/>
      <c r="VF202" s="5"/>
      <c r="VG202" s="5"/>
      <c r="VH202" s="5"/>
      <c r="VI202" s="5"/>
      <c r="VJ202" s="5"/>
      <c r="VK202" s="5"/>
      <c r="VL202" s="5"/>
      <c r="VM202" s="5"/>
      <c r="VN202" s="5"/>
      <c r="VO202" s="5"/>
      <c r="VP202" s="5"/>
      <c r="VQ202" s="5"/>
      <c r="VR202" s="5"/>
      <c r="VS202" s="5"/>
      <c r="VT202" s="5"/>
      <c r="VU202" s="5"/>
      <c r="VV202" s="5"/>
      <c r="VW202" s="5"/>
      <c r="VX202" s="5"/>
      <c r="VY202" s="5"/>
      <c r="VZ202" s="5"/>
      <c r="WA202" s="5"/>
      <c r="WB202" s="5"/>
      <c r="WC202" s="5"/>
      <c r="WD202" s="5"/>
      <c r="WE202" s="5"/>
      <c r="WF202" s="5"/>
      <c r="WG202" s="5"/>
      <c r="WH202" s="5"/>
      <c r="WI202" s="5"/>
      <c r="WJ202" s="5"/>
      <c r="WK202" s="5"/>
      <c r="WL202" s="5"/>
      <c r="WM202" s="5"/>
      <c r="WN202" s="5"/>
      <c r="WO202" s="5"/>
      <c r="WP202" s="5"/>
      <c r="WQ202" s="5"/>
      <c r="WR202" s="5"/>
      <c r="WS202" s="5"/>
      <c r="WT202" s="5"/>
      <c r="WU202" s="5"/>
      <c r="WV202" s="5"/>
      <c r="WW202" s="5"/>
      <c r="WX202" s="5"/>
      <c r="WY202" s="5"/>
      <c r="WZ202" s="5"/>
      <c r="XA202" s="5"/>
      <c r="XB202" s="5"/>
      <c r="XC202" s="5"/>
      <c r="XD202" s="5"/>
      <c r="XE202" s="5"/>
      <c r="XF202" s="5"/>
      <c r="XG202" s="5"/>
      <c r="XH202" s="5"/>
      <c r="XI202" s="5"/>
      <c r="XJ202" s="5"/>
      <c r="XK202" s="5"/>
      <c r="XL202" s="5"/>
      <c r="XM202" s="5"/>
      <c r="XN202" s="5"/>
      <c r="XO202" s="5"/>
      <c r="XP202" s="5"/>
      <c r="XQ202" s="5"/>
      <c r="XR202" s="5"/>
      <c r="XS202" s="5"/>
      <c r="XT202" s="5"/>
      <c r="XU202" s="5"/>
      <c r="XV202" s="5"/>
      <c r="XW202" s="5"/>
      <c r="XX202" s="5"/>
      <c r="XY202" s="5"/>
      <c r="XZ202" s="5"/>
      <c r="YA202" s="5"/>
      <c r="YB202" s="5"/>
      <c r="YC202" s="5"/>
      <c r="YD202" s="5"/>
      <c r="YE202" s="5"/>
      <c r="YF202" s="5"/>
      <c r="YG202" s="5"/>
      <c r="YH202" s="5"/>
      <c r="YI202" s="5"/>
      <c r="YJ202" s="5"/>
      <c r="YK202" s="5"/>
      <c r="YL202" s="5"/>
      <c r="YM202" s="5"/>
      <c r="YN202" s="5"/>
      <c r="YO202" s="5"/>
      <c r="YP202" s="5"/>
      <c r="YQ202" s="5"/>
      <c r="YR202" s="5"/>
      <c r="YS202" s="5"/>
      <c r="YT202" s="5"/>
      <c r="YU202" s="5"/>
      <c r="YV202" s="5"/>
      <c r="YW202" s="5"/>
      <c r="YX202" s="5"/>
      <c r="YY202" s="5"/>
      <c r="YZ202" s="5"/>
      <c r="ZA202" s="5"/>
      <c r="ZB202" s="5"/>
      <c r="ZC202" s="5"/>
      <c r="ZD202" s="5"/>
      <c r="ZE202" s="5"/>
      <c r="ZF202" s="5"/>
      <c r="ZG202" s="5"/>
      <c r="ZH202" s="5"/>
      <c r="ZI202" s="5"/>
      <c r="ZJ202" s="5"/>
      <c r="ZK202" s="5"/>
      <c r="ZL202" s="5"/>
      <c r="ZM202" s="5"/>
      <c r="ZN202" s="5"/>
      <c r="ZO202" s="5"/>
      <c r="ZP202" s="5"/>
      <c r="ZQ202" s="5"/>
      <c r="ZR202" s="5"/>
      <c r="ZS202" s="5"/>
      <c r="ZT202" s="5"/>
      <c r="ZU202" s="5"/>
      <c r="ZV202" s="5"/>
      <c r="ZW202" s="5"/>
      <c r="ZX202" s="5"/>
      <c r="ZY202" s="5"/>
      <c r="ZZ202" s="5"/>
      <c r="AAA202" s="5"/>
      <c r="AAB202" s="5"/>
      <c r="AAC202" s="5"/>
      <c r="AAD202" s="5"/>
      <c r="AAE202" s="5"/>
      <c r="AAF202" s="5"/>
      <c r="AAG202" s="5"/>
      <c r="AAH202" s="5"/>
      <c r="AAI202" s="5"/>
      <c r="AAJ202" s="5"/>
      <c r="AAK202" s="5"/>
      <c r="AAL202" s="5"/>
      <c r="AAM202" s="5"/>
      <c r="AAN202" s="5"/>
      <c r="AAO202" s="5"/>
      <c r="AAP202" s="5"/>
      <c r="AAQ202" s="5"/>
      <c r="AAR202" s="5"/>
      <c r="AAS202" s="5"/>
      <c r="AAT202" s="5"/>
      <c r="AAU202" s="5"/>
      <c r="AAV202" s="5"/>
      <c r="AAW202" s="5"/>
      <c r="AAX202" s="5"/>
      <c r="AAY202" s="5"/>
      <c r="AAZ202" s="5"/>
      <c r="ABA202" s="5"/>
      <c r="ABB202" s="5"/>
      <c r="ABC202" s="5"/>
      <c r="ABD202" s="5"/>
      <c r="ABE202" s="5"/>
      <c r="ABF202" s="5"/>
      <c r="ABG202" s="5"/>
      <c r="ABH202" s="5"/>
      <c r="ABI202" s="5"/>
      <c r="ABJ202" s="5"/>
      <c r="ABK202" s="5"/>
      <c r="ABL202" s="5"/>
      <c r="ABM202" s="5"/>
      <c r="ABN202" s="5"/>
      <c r="ABO202" s="5"/>
      <c r="ABP202" s="5"/>
      <c r="ABQ202" s="5"/>
      <c r="ABR202" s="5"/>
      <c r="ABS202" s="5"/>
      <c r="ABT202" s="5"/>
      <c r="ABU202" s="5"/>
      <c r="ABV202" s="5"/>
      <c r="ABW202" s="5"/>
      <c r="ABX202" s="5"/>
      <c r="ABY202" s="5"/>
      <c r="ABZ202" s="5"/>
      <c r="ACA202" s="5"/>
      <c r="ACB202" s="5"/>
      <c r="ACC202" s="5"/>
      <c r="ACD202" s="5"/>
      <c r="ACE202" s="5"/>
      <c r="ACF202" s="5"/>
      <c r="ACG202" s="5"/>
      <c r="ACH202" s="5"/>
      <c r="ACI202" s="5"/>
      <c r="ACJ202" s="5"/>
      <c r="ACK202" s="5"/>
      <c r="ACL202" s="5"/>
      <c r="ACM202" s="5"/>
      <c r="ACN202" s="5"/>
      <c r="ACO202" s="5"/>
      <c r="ACP202" s="5"/>
      <c r="ACQ202" s="5"/>
      <c r="ACR202" s="5"/>
      <c r="ACS202" s="5"/>
      <c r="ACT202" s="5"/>
      <c r="ACU202" s="5"/>
      <c r="ACV202" s="5"/>
      <c r="ACW202" s="5"/>
      <c r="ACX202" s="5"/>
      <c r="ACY202" s="5"/>
      <c r="ACZ202" s="5"/>
      <c r="ADA202" s="5"/>
      <c r="ADB202" s="5"/>
      <c r="ADC202" s="5"/>
      <c r="ADD202" s="5"/>
      <c r="ADE202" s="5"/>
      <c r="ADF202" s="5"/>
      <c r="ADG202" s="5"/>
      <c r="ADH202" s="5"/>
      <c r="ADI202" s="5"/>
      <c r="ADJ202" s="5"/>
      <c r="ADK202" s="5"/>
      <c r="ADL202" s="5"/>
      <c r="ADM202" s="5"/>
      <c r="ADN202" s="5"/>
      <c r="ADO202" s="5"/>
      <c r="ADP202" s="5"/>
      <c r="ADQ202" s="5"/>
      <c r="ADR202" s="5"/>
      <c r="ADS202" s="5"/>
      <c r="ADT202" s="5"/>
      <c r="ADU202" s="5"/>
      <c r="ADV202" s="5"/>
      <c r="ADW202" s="5"/>
      <c r="ADX202" s="5"/>
      <c r="ADY202" s="5"/>
      <c r="ADZ202" s="5"/>
      <c r="AEA202" s="5"/>
      <c r="AEB202" s="5"/>
      <c r="AEC202" s="5"/>
      <c r="AED202" s="5"/>
      <c r="AEE202" s="5"/>
      <c r="AEF202" s="5"/>
      <c r="AEG202" s="5"/>
      <c r="AEH202" s="5"/>
      <c r="AEI202" s="5"/>
      <c r="AEJ202" s="5"/>
      <c r="AEK202" s="5"/>
      <c r="AEL202" s="5"/>
      <c r="AEM202" s="5"/>
      <c r="AEN202" s="5"/>
      <c r="AEO202" s="5"/>
      <c r="AEP202" s="5"/>
      <c r="AEQ202" s="5"/>
      <c r="AER202" s="5"/>
      <c r="AES202" s="5"/>
      <c r="AET202" s="5"/>
      <c r="AEU202" s="5"/>
      <c r="AEV202" s="5"/>
      <c r="AEW202" s="5"/>
      <c r="AEX202" s="5"/>
      <c r="AEY202" s="5"/>
      <c r="AEZ202" s="5"/>
      <c r="AFA202" s="5"/>
      <c r="AFB202" s="5"/>
      <c r="AFC202" s="5"/>
      <c r="AFD202" s="5"/>
      <c r="AFE202" s="5"/>
      <c r="AFF202" s="5"/>
      <c r="AFG202" s="5"/>
      <c r="AFH202" s="5"/>
      <c r="AFI202" s="5"/>
      <c r="AFJ202" s="5"/>
      <c r="AFK202" s="5"/>
      <c r="AFL202" s="5"/>
      <c r="AFM202" s="5"/>
      <c r="AFN202" s="5"/>
      <c r="AFO202" s="5"/>
      <c r="AFP202" s="5"/>
      <c r="AFQ202" s="5"/>
      <c r="AFR202" s="5"/>
      <c r="AFS202" s="5"/>
      <c r="AFT202" s="5"/>
      <c r="AFU202" s="5"/>
      <c r="AFV202" s="5"/>
      <c r="AFW202" s="5"/>
      <c r="AFX202" s="5"/>
      <c r="AFY202" s="5"/>
      <c r="AFZ202" s="5"/>
      <c r="AGA202" s="5"/>
      <c r="AGB202" s="5"/>
      <c r="AGC202" s="5"/>
      <c r="AGD202" s="5"/>
      <c r="AGE202" s="5"/>
      <c r="AGF202" s="5"/>
      <c r="AGG202" s="5"/>
      <c r="AGH202" s="5"/>
      <c r="AGI202" s="5"/>
      <c r="AGJ202" s="5"/>
      <c r="AGK202" s="5"/>
      <c r="AGL202" s="5"/>
      <c r="AGM202" s="5"/>
      <c r="AGN202" s="5"/>
      <c r="AGO202" s="5"/>
      <c r="AGP202" s="5"/>
      <c r="AGQ202" s="5"/>
      <c r="AGR202" s="5"/>
      <c r="AGS202" s="5"/>
      <c r="AGT202" s="5"/>
      <c r="AGU202" s="5"/>
      <c r="AGV202" s="5"/>
      <c r="AGW202" s="5"/>
      <c r="AGX202" s="5"/>
      <c r="AGY202" s="5"/>
      <c r="AGZ202" s="5"/>
      <c r="AHA202" s="5"/>
      <c r="AHB202" s="5"/>
      <c r="AHC202" s="5"/>
      <c r="AHD202" s="5"/>
      <c r="AHE202" s="5"/>
      <c r="AHF202" s="5"/>
      <c r="AHG202" s="5"/>
      <c r="AHH202" s="5"/>
      <c r="AHI202" s="5"/>
      <c r="AHJ202" s="5"/>
      <c r="AHK202" s="5"/>
      <c r="AHL202" s="5"/>
      <c r="AHM202" s="5"/>
      <c r="AHN202" s="5"/>
      <c r="AHO202" s="5"/>
      <c r="AHP202" s="5"/>
      <c r="AHQ202" s="5"/>
      <c r="AHR202" s="5"/>
      <c r="AHS202" s="5"/>
      <c r="AHT202" s="5"/>
      <c r="AHU202" s="5"/>
      <c r="AHV202" s="5"/>
      <c r="AHW202" s="5"/>
      <c r="AHX202" s="5"/>
      <c r="AHY202" s="5"/>
      <c r="AHZ202" s="5"/>
      <c r="AIA202" s="5"/>
      <c r="AIB202" s="5"/>
      <c r="AIC202" s="5"/>
      <c r="AID202" s="5"/>
      <c r="AIE202" s="5"/>
      <c r="AIF202" s="5"/>
      <c r="AIG202" s="5"/>
      <c r="AIH202" s="5"/>
      <c r="AII202" s="5"/>
      <c r="AIJ202" s="5"/>
      <c r="AIK202" s="5"/>
      <c r="AIL202" s="5"/>
      <c r="AIM202" s="5"/>
      <c r="AIN202" s="5"/>
      <c r="AIO202" s="5"/>
      <c r="AIP202" s="5"/>
      <c r="AIQ202" s="5"/>
      <c r="AIR202" s="5"/>
      <c r="AIS202" s="5"/>
      <c r="AIT202" s="5"/>
      <c r="AIU202" s="5"/>
      <c r="AIV202" s="5"/>
      <c r="AIW202" s="5"/>
      <c r="AIX202" s="5"/>
      <c r="AIY202" s="5"/>
      <c r="AIZ202" s="5"/>
      <c r="AJA202" s="5"/>
      <c r="AJB202" s="5"/>
      <c r="AJC202" s="5"/>
      <c r="AJD202" s="5"/>
      <c r="AJE202" s="5"/>
      <c r="AJF202" s="5"/>
      <c r="AJG202" s="5"/>
      <c r="AJH202" s="5"/>
      <c r="AJI202" s="5"/>
      <c r="AJJ202" s="5"/>
      <c r="AJK202" s="5"/>
      <c r="AJL202" s="5"/>
      <c r="AJM202" s="5"/>
      <c r="AJN202" s="5"/>
      <c r="AJO202" s="5"/>
      <c r="AJP202" s="5"/>
      <c r="AJQ202" s="5"/>
      <c r="AJR202" s="5"/>
      <c r="AJS202" s="5"/>
      <c r="AJT202" s="5"/>
      <c r="AJU202" s="5"/>
      <c r="AJV202" s="5"/>
      <c r="AJW202" s="5"/>
      <c r="AJX202" s="5"/>
      <c r="AJY202" s="5"/>
      <c r="AJZ202" s="5"/>
      <c r="AKA202" s="5"/>
      <c r="AKB202" s="5"/>
      <c r="AKC202" s="5"/>
      <c r="AKD202" s="5"/>
      <c r="AKE202" s="5"/>
      <c r="AKF202" s="5"/>
      <c r="AKG202" s="5"/>
      <c r="AKH202" s="5"/>
      <c r="AKI202" s="5"/>
      <c r="AKJ202" s="5"/>
      <c r="AKK202" s="5"/>
      <c r="AKL202" s="5"/>
      <c r="AKM202" s="5"/>
      <c r="AKN202" s="5"/>
      <c r="AKO202" s="5"/>
      <c r="AKP202" s="5"/>
      <c r="AKQ202" s="5"/>
      <c r="AKR202" s="5"/>
      <c r="AKS202" s="5"/>
      <c r="AKT202" s="5"/>
      <c r="AKU202" s="5"/>
      <c r="AKV202" s="5"/>
      <c r="AKW202" s="5"/>
      <c r="AKX202" s="5"/>
      <c r="AKY202" s="5"/>
      <c r="AKZ202" s="5"/>
      <c r="ALA202" s="5"/>
      <c r="ALB202" s="5"/>
      <c r="ALC202" s="5"/>
      <c r="ALD202" s="5"/>
      <c r="ALE202" s="5"/>
      <c r="ALF202" s="5"/>
      <c r="ALG202" s="5"/>
      <c r="ALH202" s="5"/>
      <c r="ALI202" s="5"/>
      <c r="ALJ202" s="5"/>
      <c r="ALK202" s="5"/>
      <c r="ALL202" s="5"/>
      <c r="ALM202" s="5"/>
      <c r="ALN202" s="5"/>
      <c r="ALO202" s="5"/>
      <c r="ALP202" s="5"/>
      <c r="ALQ202" s="5"/>
      <c r="ALR202" s="5"/>
      <c r="ALS202" s="5"/>
      <c r="ALT202" s="5"/>
      <c r="ALU202" s="5"/>
      <c r="ALV202" s="5"/>
      <c r="ALW202" s="5"/>
      <c r="ALX202" s="5"/>
      <c r="ALY202" s="5"/>
      <c r="ALZ202" s="5"/>
      <c r="AMA202" s="5"/>
      <c r="AMB202" s="5"/>
      <c r="AMC202" s="5"/>
      <c r="AMD202" s="5"/>
      <c r="AME202" s="5"/>
      <c r="AMF202" s="5"/>
      <c r="AMG202" s="5"/>
      <c r="AMH202" s="5"/>
      <c r="AMI202" s="5"/>
      <c r="AMJ202" s="5"/>
      <c r="AMK202" s="5"/>
      <c r="AML202" s="5"/>
      <c r="AMM202" s="5"/>
      <c r="AMN202" s="5"/>
    </row>
    <row r="203" spans="1:1031" x14ac:dyDescent="0.15">
      <c r="A203" s="5"/>
      <c r="D203" s="10"/>
      <c r="E203" s="19"/>
      <c r="F203" s="24"/>
      <c r="G203" s="5"/>
      <c r="H203" s="10"/>
      <c r="U203" s="5"/>
      <c r="V203" s="5"/>
      <c r="W203" s="5"/>
      <c r="X203" s="5"/>
      <c r="Y203" s="5"/>
      <c r="Z203" s="5"/>
      <c r="AC203" s="5"/>
      <c r="AD203" s="5"/>
      <c r="AE203" s="5"/>
      <c r="AG203" s="5"/>
      <c r="AH203" s="5"/>
      <c r="AI203" s="58"/>
      <c r="AJ203" s="31"/>
      <c r="AK203" s="5"/>
      <c r="AL203" s="5"/>
      <c r="AM203" s="6"/>
      <c r="AN203" s="6"/>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c r="IW203" s="5"/>
      <c r="IX203" s="5"/>
      <c r="IY203" s="5"/>
      <c r="IZ203" s="5"/>
      <c r="JA203" s="5"/>
      <c r="JB203" s="5"/>
      <c r="JC203" s="5"/>
      <c r="JD203" s="5"/>
      <c r="JE203" s="5"/>
      <c r="JF203" s="5"/>
      <c r="JG203" s="5"/>
      <c r="JH203" s="5"/>
      <c r="JI203" s="5"/>
      <c r="JJ203" s="5"/>
      <c r="JK203" s="5"/>
      <c r="JL203" s="5"/>
      <c r="JM203" s="5"/>
      <c r="JN203" s="5"/>
      <c r="JO203" s="5"/>
      <c r="JP203" s="5"/>
      <c r="JQ203" s="5"/>
      <c r="JR203" s="5"/>
      <c r="JS203" s="5"/>
      <c r="JT203" s="5"/>
      <c r="JU203" s="5"/>
      <c r="JV203" s="5"/>
      <c r="JW203" s="5"/>
      <c r="JX203" s="5"/>
      <c r="JY203" s="5"/>
      <c r="JZ203" s="5"/>
      <c r="KA203" s="5"/>
      <c r="KB203" s="5"/>
      <c r="KC203" s="5"/>
      <c r="KD203" s="5"/>
      <c r="KE203" s="5"/>
      <c r="KF203" s="5"/>
      <c r="KG203" s="5"/>
      <c r="KH203" s="5"/>
      <c r="KI203" s="5"/>
      <c r="KJ203" s="5"/>
      <c r="KK203" s="5"/>
      <c r="KL203" s="5"/>
      <c r="KM203" s="5"/>
      <c r="KN203" s="5"/>
      <c r="KO203" s="5"/>
      <c r="KP203" s="5"/>
      <c r="KQ203" s="5"/>
      <c r="KR203" s="5"/>
      <c r="KS203" s="5"/>
      <c r="KT203" s="5"/>
      <c r="KU203" s="5"/>
      <c r="KV203" s="5"/>
      <c r="KW203" s="5"/>
      <c r="KX203" s="5"/>
      <c r="KY203" s="5"/>
      <c r="KZ203" s="5"/>
      <c r="LA203" s="5"/>
      <c r="LB203" s="5"/>
      <c r="LC203" s="5"/>
      <c r="LD203" s="5"/>
      <c r="LE203" s="5"/>
      <c r="LF203" s="5"/>
      <c r="LG203" s="5"/>
      <c r="LH203" s="5"/>
      <c r="LI203" s="5"/>
      <c r="LJ203" s="5"/>
      <c r="LK203" s="5"/>
      <c r="LL203" s="5"/>
      <c r="LM203" s="5"/>
      <c r="LN203" s="5"/>
      <c r="LO203" s="5"/>
      <c r="LP203" s="5"/>
      <c r="LQ203" s="5"/>
      <c r="LR203" s="5"/>
      <c r="LS203" s="5"/>
      <c r="LT203" s="5"/>
      <c r="LU203" s="5"/>
      <c r="LV203" s="5"/>
      <c r="LW203" s="5"/>
      <c r="LX203" s="5"/>
      <c r="LY203" s="5"/>
      <c r="LZ203" s="5"/>
      <c r="MA203" s="5"/>
      <c r="MB203" s="5"/>
      <c r="MC203" s="5"/>
      <c r="MD203" s="5"/>
      <c r="ME203" s="5"/>
      <c r="MF203" s="5"/>
      <c r="MG203" s="5"/>
      <c r="MH203" s="5"/>
      <c r="MI203" s="5"/>
      <c r="MJ203" s="5"/>
      <c r="MK203" s="5"/>
      <c r="ML203" s="5"/>
      <c r="MM203" s="5"/>
      <c r="MN203" s="5"/>
      <c r="MO203" s="5"/>
      <c r="MP203" s="5"/>
      <c r="MQ203" s="5"/>
      <c r="MR203" s="5"/>
      <c r="MS203" s="5"/>
      <c r="MT203" s="5"/>
      <c r="MU203" s="5"/>
      <c r="MV203" s="5"/>
      <c r="MW203" s="5"/>
      <c r="MX203" s="5"/>
      <c r="MY203" s="5"/>
      <c r="MZ203" s="5"/>
      <c r="NA203" s="5"/>
      <c r="NB203" s="5"/>
      <c r="NC203" s="5"/>
      <c r="ND203" s="5"/>
      <c r="NE203" s="5"/>
      <c r="NF203" s="5"/>
      <c r="NG203" s="5"/>
      <c r="NH203" s="5"/>
      <c r="NI203" s="5"/>
      <c r="NJ203" s="5"/>
      <c r="NK203" s="5"/>
      <c r="NL203" s="5"/>
      <c r="NM203" s="5"/>
      <c r="NN203" s="5"/>
      <c r="NO203" s="5"/>
      <c r="NP203" s="5"/>
      <c r="NQ203" s="5"/>
      <c r="NR203" s="5"/>
      <c r="NS203" s="5"/>
      <c r="NT203" s="5"/>
      <c r="NU203" s="5"/>
      <c r="NV203" s="5"/>
      <c r="NW203" s="5"/>
      <c r="NX203" s="5"/>
      <c r="NY203" s="5"/>
      <c r="NZ203" s="5"/>
      <c r="OA203" s="5"/>
      <c r="OB203" s="5"/>
      <c r="OC203" s="5"/>
      <c r="OD203" s="5"/>
      <c r="OE203" s="5"/>
      <c r="OF203" s="5"/>
      <c r="OG203" s="5"/>
      <c r="OH203" s="5"/>
      <c r="OI203" s="5"/>
      <c r="OJ203" s="5"/>
      <c r="OK203" s="5"/>
      <c r="OL203" s="5"/>
      <c r="OM203" s="5"/>
      <c r="ON203" s="5"/>
      <c r="OO203" s="5"/>
      <c r="OP203" s="5"/>
      <c r="OQ203" s="5"/>
      <c r="OR203" s="5"/>
      <c r="OS203" s="5"/>
      <c r="OT203" s="5"/>
      <c r="OU203" s="5"/>
      <c r="OV203" s="5"/>
      <c r="OW203" s="5"/>
      <c r="OX203" s="5"/>
      <c r="OY203" s="5"/>
      <c r="OZ203" s="5"/>
      <c r="PA203" s="5"/>
      <c r="PB203" s="5"/>
      <c r="PC203" s="5"/>
      <c r="PD203" s="5"/>
      <c r="PE203" s="5"/>
      <c r="PF203" s="5"/>
      <c r="PG203" s="5"/>
      <c r="PH203" s="5"/>
      <c r="PI203" s="5"/>
      <c r="PJ203" s="5"/>
      <c r="PK203" s="5"/>
      <c r="PL203" s="5"/>
      <c r="PM203" s="5"/>
      <c r="PN203" s="5"/>
      <c r="PO203" s="5"/>
      <c r="PP203" s="5"/>
      <c r="PQ203" s="5"/>
      <c r="PR203" s="5"/>
      <c r="PS203" s="5"/>
      <c r="PT203" s="5"/>
      <c r="PU203" s="5"/>
      <c r="PV203" s="5"/>
      <c r="PW203" s="5"/>
      <c r="PX203" s="5"/>
      <c r="PY203" s="5"/>
      <c r="PZ203" s="5"/>
      <c r="QA203" s="5"/>
      <c r="QB203" s="5"/>
      <c r="QC203" s="5"/>
      <c r="QD203" s="5"/>
      <c r="QE203" s="5"/>
      <c r="QF203" s="5"/>
      <c r="QG203" s="5"/>
      <c r="QH203" s="5"/>
      <c r="QI203" s="5"/>
      <c r="QJ203" s="5"/>
      <c r="QK203" s="5"/>
      <c r="QL203" s="5"/>
      <c r="QM203" s="5"/>
      <c r="QN203" s="5"/>
      <c r="QO203" s="5"/>
      <c r="QP203" s="5"/>
      <c r="QQ203" s="5"/>
      <c r="QR203" s="5"/>
      <c r="QS203" s="5"/>
      <c r="QT203" s="5"/>
      <c r="QU203" s="5"/>
      <c r="QV203" s="5"/>
      <c r="QW203" s="5"/>
      <c r="QX203" s="5"/>
      <c r="QY203" s="5"/>
      <c r="QZ203" s="5"/>
      <c r="RA203" s="5"/>
      <c r="RB203" s="5"/>
      <c r="RC203" s="5"/>
      <c r="RD203" s="5"/>
      <c r="RE203" s="5"/>
      <c r="RF203" s="5"/>
      <c r="RG203" s="5"/>
      <c r="RH203" s="5"/>
      <c r="RI203" s="5"/>
      <c r="RJ203" s="5"/>
      <c r="RK203" s="5"/>
      <c r="RL203" s="5"/>
      <c r="RM203" s="5"/>
      <c r="RN203" s="5"/>
      <c r="RO203" s="5"/>
      <c r="RP203" s="5"/>
      <c r="RQ203" s="5"/>
      <c r="RR203" s="5"/>
      <c r="RS203" s="5"/>
      <c r="RT203" s="5"/>
      <c r="RU203" s="5"/>
      <c r="RV203" s="5"/>
      <c r="RW203" s="5"/>
      <c r="RX203" s="5"/>
      <c r="RY203" s="5"/>
      <c r="RZ203" s="5"/>
      <c r="SA203" s="5"/>
      <c r="SB203" s="5"/>
      <c r="SC203" s="5"/>
      <c r="SD203" s="5"/>
      <c r="SE203" s="5"/>
      <c r="SF203" s="5"/>
      <c r="SG203" s="5"/>
      <c r="SH203" s="5"/>
      <c r="SI203" s="5"/>
      <c r="SJ203" s="5"/>
      <c r="SK203" s="5"/>
      <c r="SL203" s="5"/>
      <c r="SM203" s="5"/>
      <c r="SN203" s="5"/>
      <c r="SO203" s="5"/>
      <c r="SP203" s="5"/>
      <c r="SQ203" s="5"/>
      <c r="SR203" s="5"/>
      <c r="SS203" s="5"/>
      <c r="ST203" s="5"/>
      <c r="SU203" s="5"/>
      <c r="SV203" s="5"/>
      <c r="SW203" s="5"/>
      <c r="SX203" s="5"/>
      <c r="SY203" s="5"/>
      <c r="SZ203" s="5"/>
      <c r="TA203" s="5"/>
      <c r="TB203" s="5"/>
      <c r="TC203" s="5"/>
      <c r="TD203" s="5"/>
      <c r="TE203" s="5"/>
      <c r="TF203" s="5"/>
      <c r="TG203" s="5"/>
      <c r="TH203" s="5"/>
      <c r="TI203" s="5"/>
      <c r="TJ203" s="5"/>
      <c r="TK203" s="5"/>
      <c r="TL203" s="5"/>
      <c r="TM203" s="5"/>
      <c r="TN203" s="5"/>
      <c r="TO203" s="5"/>
      <c r="TP203" s="5"/>
      <c r="TQ203" s="5"/>
      <c r="TR203" s="5"/>
      <c r="TS203" s="5"/>
      <c r="TT203" s="5"/>
      <c r="TU203" s="5"/>
      <c r="TV203" s="5"/>
      <c r="TW203" s="5"/>
      <c r="TX203" s="5"/>
      <c r="TY203" s="5"/>
      <c r="TZ203" s="5"/>
      <c r="UA203" s="5"/>
      <c r="UB203" s="5"/>
      <c r="UC203" s="5"/>
      <c r="UD203" s="5"/>
      <c r="UE203" s="5"/>
      <c r="UF203" s="5"/>
      <c r="UG203" s="5"/>
      <c r="UH203" s="5"/>
      <c r="UI203" s="5"/>
      <c r="UJ203" s="5"/>
      <c r="UK203" s="5"/>
      <c r="UL203" s="5"/>
      <c r="UM203" s="5"/>
      <c r="UN203" s="5"/>
      <c r="UO203" s="5"/>
      <c r="UP203" s="5"/>
      <c r="UQ203" s="5"/>
      <c r="UR203" s="5"/>
      <c r="US203" s="5"/>
      <c r="UT203" s="5"/>
      <c r="UU203" s="5"/>
      <c r="UV203" s="5"/>
      <c r="UW203" s="5"/>
      <c r="UX203" s="5"/>
      <c r="UY203" s="5"/>
      <c r="UZ203" s="5"/>
      <c r="VA203" s="5"/>
      <c r="VB203" s="5"/>
      <c r="VC203" s="5"/>
      <c r="VD203" s="5"/>
      <c r="VE203" s="5"/>
      <c r="VF203" s="5"/>
      <c r="VG203" s="5"/>
      <c r="VH203" s="5"/>
      <c r="VI203" s="5"/>
      <c r="VJ203" s="5"/>
      <c r="VK203" s="5"/>
      <c r="VL203" s="5"/>
      <c r="VM203" s="5"/>
      <c r="VN203" s="5"/>
      <c r="VO203" s="5"/>
      <c r="VP203" s="5"/>
      <c r="VQ203" s="5"/>
      <c r="VR203" s="5"/>
      <c r="VS203" s="5"/>
      <c r="VT203" s="5"/>
      <c r="VU203" s="5"/>
      <c r="VV203" s="5"/>
      <c r="VW203" s="5"/>
      <c r="VX203" s="5"/>
      <c r="VY203" s="5"/>
      <c r="VZ203" s="5"/>
      <c r="WA203" s="5"/>
      <c r="WB203" s="5"/>
      <c r="WC203" s="5"/>
      <c r="WD203" s="5"/>
      <c r="WE203" s="5"/>
      <c r="WF203" s="5"/>
      <c r="WG203" s="5"/>
      <c r="WH203" s="5"/>
      <c r="WI203" s="5"/>
      <c r="WJ203" s="5"/>
      <c r="WK203" s="5"/>
      <c r="WL203" s="5"/>
      <c r="WM203" s="5"/>
      <c r="WN203" s="5"/>
      <c r="WO203" s="5"/>
      <c r="WP203" s="5"/>
      <c r="WQ203" s="5"/>
      <c r="WR203" s="5"/>
      <c r="WS203" s="5"/>
      <c r="WT203" s="5"/>
      <c r="WU203" s="5"/>
      <c r="WV203" s="5"/>
      <c r="WW203" s="5"/>
      <c r="WX203" s="5"/>
      <c r="WY203" s="5"/>
      <c r="WZ203" s="5"/>
      <c r="XA203" s="5"/>
      <c r="XB203" s="5"/>
      <c r="XC203" s="5"/>
      <c r="XD203" s="5"/>
      <c r="XE203" s="5"/>
      <c r="XF203" s="5"/>
      <c r="XG203" s="5"/>
      <c r="XH203" s="5"/>
      <c r="XI203" s="5"/>
      <c r="XJ203" s="5"/>
      <c r="XK203" s="5"/>
      <c r="XL203" s="5"/>
      <c r="XM203" s="5"/>
      <c r="XN203" s="5"/>
      <c r="XO203" s="5"/>
      <c r="XP203" s="5"/>
      <c r="XQ203" s="5"/>
      <c r="XR203" s="5"/>
      <c r="XS203" s="5"/>
      <c r="XT203" s="5"/>
      <c r="XU203" s="5"/>
      <c r="XV203" s="5"/>
      <c r="XW203" s="5"/>
      <c r="XX203" s="5"/>
      <c r="XY203" s="5"/>
      <c r="XZ203" s="5"/>
      <c r="YA203" s="5"/>
      <c r="YB203" s="5"/>
      <c r="YC203" s="5"/>
      <c r="YD203" s="5"/>
      <c r="YE203" s="5"/>
      <c r="YF203" s="5"/>
      <c r="YG203" s="5"/>
      <c r="YH203" s="5"/>
      <c r="YI203" s="5"/>
      <c r="YJ203" s="5"/>
      <c r="YK203" s="5"/>
      <c r="YL203" s="5"/>
      <c r="YM203" s="5"/>
      <c r="YN203" s="5"/>
      <c r="YO203" s="5"/>
      <c r="YP203" s="5"/>
      <c r="YQ203" s="5"/>
      <c r="YR203" s="5"/>
      <c r="YS203" s="5"/>
      <c r="YT203" s="5"/>
      <c r="YU203" s="5"/>
      <c r="YV203" s="5"/>
      <c r="YW203" s="5"/>
      <c r="YX203" s="5"/>
      <c r="YY203" s="5"/>
      <c r="YZ203" s="5"/>
      <c r="ZA203" s="5"/>
      <c r="ZB203" s="5"/>
      <c r="ZC203" s="5"/>
      <c r="ZD203" s="5"/>
      <c r="ZE203" s="5"/>
      <c r="ZF203" s="5"/>
      <c r="ZG203" s="5"/>
      <c r="ZH203" s="5"/>
      <c r="ZI203" s="5"/>
      <c r="ZJ203" s="5"/>
      <c r="ZK203" s="5"/>
      <c r="ZL203" s="5"/>
      <c r="ZM203" s="5"/>
      <c r="ZN203" s="5"/>
      <c r="ZO203" s="5"/>
      <c r="ZP203" s="5"/>
      <c r="ZQ203" s="5"/>
      <c r="ZR203" s="5"/>
      <c r="ZS203" s="5"/>
      <c r="ZT203" s="5"/>
      <c r="ZU203" s="5"/>
      <c r="ZV203" s="5"/>
      <c r="ZW203" s="5"/>
      <c r="ZX203" s="5"/>
      <c r="ZY203" s="5"/>
      <c r="ZZ203" s="5"/>
      <c r="AAA203" s="5"/>
      <c r="AAB203" s="5"/>
      <c r="AAC203" s="5"/>
      <c r="AAD203" s="5"/>
      <c r="AAE203" s="5"/>
      <c r="AAF203" s="5"/>
      <c r="AAG203" s="5"/>
      <c r="AAH203" s="5"/>
      <c r="AAI203" s="5"/>
      <c r="AAJ203" s="5"/>
      <c r="AAK203" s="5"/>
      <c r="AAL203" s="5"/>
      <c r="AAM203" s="5"/>
      <c r="AAN203" s="5"/>
      <c r="AAO203" s="5"/>
      <c r="AAP203" s="5"/>
      <c r="AAQ203" s="5"/>
      <c r="AAR203" s="5"/>
      <c r="AAS203" s="5"/>
      <c r="AAT203" s="5"/>
      <c r="AAU203" s="5"/>
      <c r="AAV203" s="5"/>
      <c r="AAW203" s="5"/>
      <c r="AAX203" s="5"/>
      <c r="AAY203" s="5"/>
      <c r="AAZ203" s="5"/>
      <c r="ABA203" s="5"/>
      <c r="ABB203" s="5"/>
      <c r="ABC203" s="5"/>
      <c r="ABD203" s="5"/>
      <c r="ABE203" s="5"/>
      <c r="ABF203" s="5"/>
      <c r="ABG203" s="5"/>
      <c r="ABH203" s="5"/>
      <c r="ABI203" s="5"/>
      <c r="ABJ203" s="5"/>
      <c r="ABK203" s="5"/>
      <c r="ABL203" s="5"/>
      <c r="ABM203" s="5"/>
      <c r="ABN203" s="5"/>
      <c r="ABO203" s="5"/>
      <c r="ABP203" s="5"/>
      <c r="ABQ203" s="5"/>
      <c r="ABR203" s="5"/>
      <c r="ABS203" s="5"/>
      <c r="ABT203" s="5"/>
      <c r="ABU203" s="5"/>
      <c r="ABV203" s="5"/>
      <c r="ABW203" s="5"/>
      <c r="ABX203" s="5"/>
      <c r="ABY203" s="5"/>
      <c r="ABZ203" s="5"/>
      <c r="ACA203" s="5"/>
      <c r="ACB203" s="5"/>
      <c r="ACC203" s="5"/>
      <c r="ACD203" s="5"/>
      <c r="ACE203" s="5"/>
      <c r="ACF203" s="5"/>
      <c r="ACG203" s="5"/>
      <c r="ACH203" s="5"/>
      <c r="ACI203" s="5"/>
      <c r="ACJ203" s="5"/>
      <c r="ACK203" s="5"/>
      <c r="ACL203" s="5"/>
      <c r="ACM203" s="5"/>
      <c r="ACN203" s="5"/>
      <c r="ACO203" s="5"/>
      <c r="ACP203" s="5"/>
      <c r="ACQ203" s="5"/>
      <c r="ACR203" s="5"/>
      <c r="ACS203" s="5"/>
      <c r="ACT203" s="5"/>
      <c r="ACU203" s="5"/>
      <c r="ACV203" s="5"/>
      <c r="ACW203" s="5"/>
      <c r="ACX203" s="5"/>
      <c r="ACY203" s="5"/>
      <c r="ACZ203" s="5"/>
      <c r="ADA203" s="5"/>
      <c r="ADB203" s="5"/>
      <c r="ADC203" s="5"/>
      <c r="ADD203" s="5"/>
      <c r="ADE203" s="5"/>
      <c r="ADF203" s="5"/>
      <c r="ADG203" s="5"/>
      <c r="ADH203" s="5"/>
      <c r="ADI203" s="5"/>
      <c r="ADJ203" s="5"/>
      <c r="ADK203" s="5"/>
      <c r="ADL203" s="5"/>
      <c r="ADM203" s="5"/>
      <c r="ADN203" s="5"/>
      <c r="ADO203" s="5"/>
      <c r="ADP203" s="5"/>
      <c r="ADQ203" s="5"/>
      <c r="ADR203" s="5"/>
      <c r="ADS203" s="5"/>
      <c r="ADT203" s="5"/>
      <c r="ADU203" s="5"/>
      <c r="ADV203" s="5"/>
      <c r="ADW203" s="5"/>
      <c r="ADX203" s="5"/>
      <c r="ADY203" s="5"/>
      <c r="ADZ203" s="5"/>
      <c r="AEA203" s="5"/>
      <c r="AEB203" s="5"/>
      <c r="AEC203" s="5"/>
      <c r="AED203" s="5"/>
      <c r="AEE203" s="5"/>
      <c r="AEF203" s="5"/>
      <c r="AEG203" s="5"/>
      <c r="AEH203" s="5"/>
      <c r="AEI203" s="5"/>
      <c r="AEJ203" s="5"/>
      <c r="AEK203" s="5"/>
      <c r="AEL203" s="5"/>
      <c r="AEM203" s="5"/>
      <c r="AEN203" s="5"/>
      <c r="AEO203" s="5"/>
      <c r="AEP203" s="5"/>
      <c r="AEQ203" s="5"/>
      <c r="AER203" s="5"/>
      <c r="AES203" s="5"/>
      <c r="AET203" s="5"/>
      <c r="AEU203" s="5"/>
      <c r="AEV203" s="5"/>
      <c r="AEW203" s="5"/>
      <c r="AEX203" s="5"/>
      <c r="AEY203" s="5"/>
      <c r="AEZ203" s="5"/>
      <c r="AFA203" s="5"/>
      <c r="AFB203" s="5"/>
      <c r="AFC203" s="5"/>
      <c r="AFD203" s="5"/>
      <c r="AFE203" s="5"/>
      <c r="AFF203" s="5"/>
      <c r="AFG203" s="5"/>
      <c r="AFH203" s="5"/>
      <c r="AFI203" s="5"/>
      <c r="AFJ203" s="5"/>
      <c r="AFK203" s="5"/>
      <c r="AFL203" s="5"/>
      <c r="AFM203" s="5"/>
      <c r="AFN203" s="5"/>
      <c r="AFO203" s="5"/>
      <c r="AFP203" s="5"/>
      <c r="AFQ203" s="5"/>
      <c r="AFR203" s="5"/>
      <c r="AFS203" s="5"/>
      <c r="AFT203" s="5"/>
      <c r="AFU203" s="5"/>
      <c r="AFV203" s="5"/>
      <c r="AFW203" s="5"/>
      <c r="AFX203" s="5"/>
      <c r="AFY203" s="5"/>
      <c r="AFZ203" s="5"/>
      <c r="AGA203" s="5"/>
      <c r="AGB203" s="5"/>
      <c r="AGC203" s="5"/>
      <c r="AGD203" s="5"/>
      <c r="AGE203" s="5"/>
      <c r="AGF203" s="5"/>
      <c r="AGG203" s="5"/>
      <c r="AGH203" s="5"/>
      <c r="AGI203" s="5"/>
      <c r="AGJ203" s="5"/>
      <c r="AGK203" s="5"/>
      <c r="AGL203" s="5"/>
      <c r="AGM203" s="5"/>
      <c r="AGN203" s="5"/>
      <c r="AGO203" s="5"/>
      <c r="AGP203" s="5"/>
      <c r="AGQ203" s="5"/>
      <c r="AGR203" s="5"/>
      <c r="AGS203" s="5"/>
      <c r="AGT203" s="5"/>
      <c r="AGU203" s="5"/>
      <c r="AGV203" s="5"/>
      <c r="AGW203" s="5"/>
      <c r="AGX203" s="5"/>
      <c r="AGY203" s="5"/>
      <c r="AGZ203" s="5"/>
      <c r="AHA203" s="5"/>
      <c r="AHB203" s="5"/>
      <c r="AHC203" s="5"/>
      <c r="AHD203" s="5"/>
      <c r="AHE203" s="5"/>
      <c r="AHF203" s="5"/>
      <c r="AHG203" s="5"/>
      <c r="AHH203" s="5"/>
      <c r="AHI203" s="5"/>
      <c r="AHJ203" s="5"/>
      <c r="AHK203" s="5"/>
      <c r="AHL203" s="5"/>
      <c r="AHM203" s="5"/>
      <c r="AHN203" s="5"/>
      <c r="AHO203" s="5"/>
      <c r="AHP203" s="5"/>
      <c r="AHQ203" s="5"/>
      <c r="AHR203" s="5"/>
      <c r="AHS203" s="5"/>
      <c r="AHT203" s="5"/>
      <c r="AHU203" s="5"/>
      <c r="AHV203" s="5"/>
      <c r="AHW203" s="5"/>
      <c r="AHX203" s="5"/>
      <c r="AHY203" s="5"/>
      <c r="AHZ203" s="5"/>
      <c r="AIA203" s="5"/>
      <c r="AIB203" s="5"/>
      <c r="AIC203" s="5"/>
      <c r="AID203" s="5"/>
      <c r="AIE203" s="5"/>
      <c r="AIF203" s="5"/>
      <c r="AIG203" s="5"/>
      <c r="AIH203" s="5"/>
      <c r="AII203" s="5"/>
      <c r="AIJ203" s="5"/>
      <c r="AIK203" s="5"/>
      <c r="AIL203" s="5"/>
      <c r="AIM203" s="5"/>
      <c r="AIN203" s="5"/>
      <c r="AIO203" s="5"/>
      <c r="AIP203" s="5"/>
      <c r="AIQ203" s="5"/>
      <c r="AIR203" s="5"/>
      <c r="AIS203" s="5"/>
      <c r="AIT203" s="5"/>
      <c r="AIU203" s="5"/>
      <c r="AIV203" s="5"/>
      <c r="AIW203" s="5"/>
      <c r="AIX203" s="5"/>
      <c r="AIY203" s="5"/>
      <c r="AIZ203" s="5"/>
      <c r="AJA203" s="5"/>
      <c r="AJB203" s="5"/>
      <c r="AJC203" s="5"/>
      <c r="AJD203" s="5"/>
      <c r="AJE203" s="5"/>
      <c r="AJF203" s="5"/>
      <c r="AJG203" s="5"/>
      <c r="AJH203" s="5"/>
      <c r="AJI203" s="5"/>
      <c r="AJJ203" s="5"/>
      <c r="AJK203" s="5"/>
      <c r="AJL203" s="5"/>
      <c r="AJM203" s="5"/>
      <c r="AJN203" s="5"/>
      <c r="AJO203" s="5"/>
      <c r="AJP203" s="5"/>
      <c r="AJQ203" s="5"/>
      <c r="AJR203" s="5"/>
      <c r="AJS203" s="5"/>
      <c r="AJT203" s="5"/>
      <c r="AJU203" s="5"/>
      <c r="AJV203" s="5"/>
      <c r="AJW203" s="5"/>
      <c r="AJX203" s="5"/>
      <c r="AJY203" s="5"/>
      <c r="AJZ203" s="5"/>
      <c r="AKA203" s="5"/>
      <c r="AKB203" s="5"/>
      <c r="AKC203" s="5"/>
      <c r="AKD203" s="5"/>
      <c r="AKE203" s="5"/>
      <c r="AKF203" s="5"/>
      <c r="AKG203" s="5"/>
      <c r="AKH203" s="5"/>
      <c r="AKI203" s="5"/>
      <c r="AKJ203" s="5"/>
      <c r="AKK203" s="5"/>
      <c r="AKL203" s="5"/>
      <c r="AKM203" s="5"/>
      <c r="AKN203" s="5"/>
      <c r="AKO203" s="5"/>
      <c r="AKP203" s="5"/>
      <c r="AKQ203" s="5"/>
      <c r="AKR203" s="5"/>
      <c r="AKS203" s="5"/>
      <c r="AKT203" s="5"/>
      <c r="AKU203" s="5"/>
      <c r="AKV203" s="5"/>
      <c r="AKW203" s="5"/>
      <c r="AKX203" s="5"/>
      <c r="AKY203" s="5"/>
      <c r="AKZ203" s="5"/>
      <c r="ALA203" s="5"/>
      <c r="ALB203" s="5"/>
      <c r="ALC203" s="5"/>
      <c r="ALD203" s="5"/>
      <c r="ALE203" s="5"/>
      <c r="ALF203" s="5"/>
      <c r="ALG203" s="5"/>
      <c r="ALH203" s="5"/>
      <c r="ALI203" s="5"/>
      <c r="ALJ203" s="5"/>
      <c r="ALK203" s="5"/>
      <c r="ALL203" s="5"/>
      <c r="ALM203" s="5"/>
      <c r="ALN203" s="5"/>
      <c r="ALO203" s="5"/>
      <c r="ALP203" s="5"/>
      <c r="ALQ203" s="5"/>
      <c r="ALR203" s="5"/>
      <c r="ALS203" s="5"/>
      <c r="ALT203" s="5"/>
      <c r="ALU203" s="5"/>
      <c r="ALV203" s="5"/>
      <c r="ALW203" s="5"/>
      <c r="ALX203" s="5"/>
      <c r="ALY203" s="5"/>
      <c r="ALZ203" s="5"/>
      <c r="AMA203" s="5"/>
      <c r="AMB203" s="5"/>
      <c r="AMC203" s="5"/>
      <c r="AMD203" s="5"/>
      <c r="AME203" s="5"/>
      <c r="AMF203" s="5"/>
      <c r="AMG203" s="5"/>
      <c r="AMH203" s="5"/>
      <c r="AMI203" s="5"/>
      <c r="AMJ203" s="5"/>
      <c r="AMK203" s="5"/>
      <c r="AML203" s="5"/>
      <c r="AMM203" s="5"/>
      <c r="AMN203" s="5"/>
    </row>
    <row r="204" spans="1:1031" ht="12.75" customHeight="1" x14ac:dyDescent="0.15">
      <c r="A204" s="5"/>
      <c r="B204" s="24" t="s">
        <v>638</v>
      </c>
      <c r="C204" s="3" t="s">
        <v>710</v>
      </c>
      <c r="F204" s="24"/>
      <c r="G204" s="5"/>
      <c r="I204" s="24" t="s">
        <v>639</v>
      </c>
      <c r="J204" s="243" t="s">
        <v>664</v>
      </c>
      <c r="K204" s="243"/>
      <c r="L204" s="243"/>
      <c r="M204" s="243"/>
      <c r="N204" s="243"/>
      <c r="O204" s="243"/>
      <c r="P204" s="243"/>
      <c r="Q204" s="243"/>
      <c r="R204" s="243"/>
      <c r="Y204" s="5"/>
      <c r="Z204" s="5"/>
      <c r="AC204" s="5"/>
      <c r="AD204" s="5"/>
      <c r="AE204" s="5"/>
      <c r="AG204" s="5"/>
      <c r="AH204" s="5"/>
      <c r="AI204" s="58"/>
      <c r="AJ204" s="31"/>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c r="IW204" s="5"/>
      <c r="IX204" s="5"/>
      <c r="IY204" s="5"/>
      <c r="IZ204" s="5"/>
      <c r="JA204" s="5"/>
      <c r="JB204" s="5"/>
      <c r="JC204" s="5"/>
      <c r="JD204" s="5"/>
      <c r="JE204" s="5"/>
      <c r="JF204" s="5"/>
      <c r="JG204" s="5"/>
      <c r="JH204" s="5"/>
      <c r="JI204" s="5"/>
      <c r="JJ204" s="5"/>
      <c r="JK204" s="5"/>
      <c r="JL204" s="5"/>
      <c r="JM204" s="5"/>
      <c r="JN204" s="5"/>
      <c r="JO204" s="5"/>
      <c r="JP204" s="5"/>
      <c r="JQ204" s="5"/>
      <c r="JR204" s="5"/>
      <c r="JS204" s="5"/>
      <c r="JT204" s="5"/>
      <c r="JU204" s="5"/>
      <c r="JV204" s="5"/>
      <c r="JW204" s="5"/>
      <c r="JX204" s="5"/>
      <c r="JY204" s="5"/>
      <c r="JZ204" s="5"/>
      <c r="KA204" s="5"/>
      <c r="KB204" s="5"/>
      <c r="KC204" s="5"/>
      <c r="KD204" s="5"/>
      <c r="KE204" s="5"/>
      <c r="KF204" s="5"/>
      <c r="KG204" s="5"/>
      <c r="KH204" s="5"/>
      <c r="KI204" s="5"/>
      <c r="KJ204" s="5"/>
      <c r="KK204" s="5"/>
      <c r="KL204" s="5"/>
      <c r="KM204" s="5"/>
      <c r="KN204" s="5"/>
      <c r="KO204" s="5"/>
      <c r="KP204" s="5"/>
      <c r="KQ204" s="5"/>
      <c r="KR204" s="5"/>
      <c r="KS204" s="5"/>
      <c r="KT204" s="5"/>
      <c r="KU204" s="5"/>
      <c r="KV204" s="5"/>
      <c r="KW204" s="5"/>
      <c r="KX204" s="5"/>
      <c r="KY204" s="5"/>
      <c r="KZ204" s="5"/>
      <c r="LA204" s="5"/>
      <c r="LB204" s="5"/>
      <c r="LC204" s="5"/>
      <c r="LD204" s="5"/>
      <c r="LE204" s="5"/>
      <c r="LF204" s="5"/>
      <c r="LG204" s="5"/>
      <c r="LH204" s="5"/>
      <c r="LI204" s="5"/>
      <c r="LJ204" s="5"/>
      <c r="LK204" s="5"/>
      <c r="LL204" s="5"/>
      <c r="LM204" s="5"/>
      <c r="LN204" s="5"/>
      <c r="LO204" s="5"/>
      <c r="LP204" s="5"/>
      <c r="LQ204" s="5"/>
      <c r="LR204" s="5"/>
      <c r="LS204" s="5"/>
      <c r="LT204" s="5"/>
      <c r="LU204" s="5"/>
      <c r="LV204" s="5"/>
      <c r="LW204" s="5"/>
      <c r="LX204" s="5"/>
      <c r="LY204" s="5"/>
      <c r="LZ204" s="5"/>
      <c r="MA204" s="5"/>
      <c r="MB204" s="5"/>
      <c r="MC204" s="5"/>
      <c r="MD204" s="5"/>
      <c r="ME204" s="5"/>
      <c r="MF204" s="5"/>
      <c r="MG204" s="5"/>
      <c r="MH204" s="5"/>
      <c r="MI204" s="5"/>
      <c r="MJ204" s="5"/>
      <c r="MK204" s="5"/>
      <c r="ML204" s="5"/>
      <c r="MM204" s="5"/>
      <c r="MN204" s="5"/>
      <c r="MO204" s="5"/>
      <c r="MP204" s="5"/>
      <c r="MQ204" s="5"/>
      <c r="MR204" s="5"/>
      <c r="MS204" s="5"/>
      <c r="MT204" s="5"/>
      <c r="MU204" s="5"/>
      <c r="MV204" s="5"/>
      <c r="MW204" s="5"/>
      <c r="MX204" s="5"/>
      <c r="MY204" s="5"/>
      <c r="MZ204" s="5"/>
      <c r="NA204" s="5"/>
      <c r="NB204" s="5"/>
      <c r="NC204" s="5"/>
      <c r="ND204" s="5"/>
      <c r="NE204" s="5"/>
      <c r="NF204" s="5"/>
      <c r="NG204" s="5"/>
      <c r="NH204" s="5"/>
      <c r="NI204" s="5"/>
      <c r="NJ204" s="5"/>
      <c r="NK204" s="5"/>
      <c r="NL204" s="5"/>
      <c r="NM204" s="5"/>
      <c r="NN204" s="5"/>
      <c r="NO204" s="5"/>
      <c r="NP204" s="5"/>
      <c r="NQ204" s="5"/>
      <c r="NR204" s="5"/>
      <c r="NS204" s="5"/>
      <c r="NT204" s="5"/>
      <c r="NU204" s="5"/>
      <c r="NV204" s="5"/>
      <c r="NW204" s="5"/>
      <c r="NX204" s="5"/>
      <c r="NY204" s="5"/>
      <c r="NZ204" s="5"/>
      <c r="OA204" s="5"/>
      <c r="OB204" s="5"/>
      <c r="OC204" s="5"/>
      <c r="OD204" s="5"/>
      <c r="OE204" s="5"/>
      <c r="OF204" s="5"/>
      <c r="OG204" s="5"/>
      <c r="OH204" s="5"/>
      <c r="OI204" s="5"/>
      <c r="OJ204" s="5"/>
      <c r="OK204" s="5"/>
      <c r="OL204" s="5"/>
      <c r="OM204" s="5"/>
      <c r="ON204" s="5"/>
      <c r="OO204" s="5"/>
      <c r="OP204" s="5"/>
      <c r="OQ204" s="5"/>
      <c r="OR204" s="5"/>
      <c r="OS204" s="5"/>
      <c r="OT204" s="5"/>
      <c r="OU204" s="5"/>
      <c r="OV204" s="5"/>
      <c r="OW204" s="5"/>
      <c r="OX204" s="5"/>
      <c r="OY204" s="5"/>
      <c r="OZ204" s="5"/>
      <c r="PA204" s="5"/>
      <c r="PB204" s="5"/>
      <c r="PC204" s="5"/>
      <c r="PD204" s="5"/>
      <c r="PE204" s="5"/>
      <c r="PF204" s="5"/>
      <c r="PG204" s="5"/>
      <c r="PH204" s="5"/>
      <c r="PI204" s="5"/>
      <c r="PJ204" s="5"/>
      <c r="PK204" s="5"/>
      <c r="PL204" s="5"/>
      <c r="PM204" s="5"/>
      <c r="PN204" s="5"/>
      <c r="PO204" s="5"/>
      <c r="PP204" s="5"/>
      <c r="PQ204" s="5"/>
      <c r="PR204" s="5"/>
      <c r="PS204" s="5"/>
      <c r="PT204" s="5"/>
      <c r="PU204" s="5"/>
      <c r="PV204" s="5"/>
      <c r="PW204" s="5"/>
      <c r="PX204" s="5"/>
      <c r="PY204" s="5"/>
      <c r="PZ204" s="5"/>
      <c r="QA204" s="5"/>
      <c r="QB204" s="5"/>
      <c r="QC204" s="5"/>
      <c r="QD204" s="5"/>
      <c r="QE204" s="5"/>
      <c r="QF204" s="5"/>
      <c r="QG204" s="5"/>
      <c r="QH204" s="5"/>
      <c r="QI204" s="5"/>
      <c r="QJ204" s="5"/>
      <c r="QK204" s="5"/>
      <c r="QL204" s="5"/>
      <c r="QM204" s="5"/>
      <c r="QN204" s="5"/>
      <c r="QO204" s="5"/>
      <c r="QP204" s="5"/>
      <c r="QQ204" s="5"/>
      <c r="QR204" s="5"/>
      <c r="QS204" s="5"/>
      <c r="QT204" s="5"/>
      <c r="QU204" s="5"/>
      <c r="QV204" s="5"/>
      <c r="QW204" s="5"/>
      <c r="QX204" s="5"/>
      <c r="QY204" s="5"/>
      <c r="QZ204" s="5"/>
      <c r="RA204" s="5"/>
      <c r="RB204" s="5"/>
      <c r="RC204" s="5"/>
      <c r="RD204" s="5"/>
      <c r="RE204" s="5"/>
      <c r="RF204" s="5"/>
      <c r="RG204" s="5"/>
      <c r="RH204" s="5"/>
      <c r="RI204" s="5"/>
      <c r="RJ204" s="5"/>
      <c r="RK204" s="5"/>
      <c r="RL204" s="5"/>
      <c r="RM204" s="5"/>
      <c r="RN204" s="5"/>
      <c r="RO204" s="5"/>
      <c r="RP204" s="5"/>
      <c r="RQ204" s="5"/>
      <c r="RR204" s="5"/>
      <c r="RS204" s="5"/>
      <c r="RT204" s="5"/>
      <c r="RU204" s="5"/>
      <c r="RV204" s="5"/>
      <c r="RW204" s="5"/>
      <c r="RX204" s="5"/>
      <c r="RY204" s="5"/>
      <c r="RZ204" s="5"/>
      <c r="SA204" s="5"/>
      <c r="SB204" s="5"/>
      <c r="SC204" s="5"/>
      <c r="SD204" s="5"/>
      <c r="SE204" s="5"/>
      <c r="SF204" s="5"/>
      <c r="SG204" s="5"/>
      <c r="SH204" s="5"/>
      <c r="SI204" s="5"/>
      <c r="SJ204" s="5"/>
      <c r="SK204" s="5"/>
      <c r="SL204" s="5"/>
      <c r="SM204" s="5"/>
      <c r="SN204" s="5"/>
      <c r="SO204" s="5"/>
      <c r="SP204" s="5"/>
      <c r="SQ204" s="5"/>
      <c r="SR204" s="5"/>
      <c r="SS204" s="5"/>
      <c r="ST204" s="5"/>
      <c r="SU204" s="5"/>
      <c r="SV204" s="5"/>
      <c r="SW204" s="5"/>
      <c r="SX204" s="5"/>
      <c r="SY204" s="5"/>
      <c r="SZ204" s="5"/>
      <c r="TA204" s="5"/>
      <c r="TB204" s="5"/>
      <c r="TC204" s="5"/>
      <c r="TD204" s="5"/>
      <c r="TE204" s="5"/>
      <c r="TF204" s="5"/>
      <c r="TG204" s="5"/>
      <c r="TH204" s="5"/>
      <c r="TI204" s="5"/>
      <c r="TJ204" s="5"/>
      <c r="TK204" s="5"/>
      <c r="TL204" s="5"/>
      <c r="TM204" s="5"/>
      <c r="TN204" s="5"/>
      <c r="TO204" s="5"/>
      <c r="TP204" s="5"/>
      <c r="TQ204" s="5"/>
      <c r="TR204" s="5"/>
      <c r="TS204" s="5"/>
      <c r="TT204" s="5"/>
      <c r="TU204" s="5"/>
      <c r="TV204" s="5"/>
      <c r="TW204" s="5"/>
      <c r="TX204" s="5"/>
      <c r="TY204" s="5"/>
      <c r="TZ204" s="5"/>
      <c r="UA204" s="5"/>
      <c r="UB204" s="5"/>
      <c r="UC204" s="5"/>
      <c r="UD204" s="5"/>
      <c r="UE204" s="5"/>
      <c r="UF204" s="5"/>
      <c r="UG204" s="5"/>
      <c r="UH204" s="5"/>
      <c r="UI204" s="5"/>
      <c r="UJ204" s="5"/>
      <c r="UK204" s="5"/>
      <c r="UL204" s="5"/>
      <c r="UM204" s="5"/>
      <c r="UN204" s="5"/>
      <c r="UO204" s="5"/>
      <c r="UP204" s="5"/>
      <c r="UQ204" s="5"/>
      <c r="UR204" s="5"/>
      <c r="US204" s="5"/>
      <c r="UT204" s="5"/>
      <c r="UU204" s="5"/>
      <c r="UV204" s="5"/>
      <c r="UW204" s="5"/>
      <c r="UX204" s="5"/>
      <c r="UY204" s="5"/>
      <c r="UZ204" s="5"/>
      <c r="VA204" s="5"/>
      <c r="VB204" s="5"/>
      <c r="VC204" s="5"/>
      <c r="VD204" s="5"/>
      <c r="VE204" s="5"/>
      <c r="VF204" s="5"/>
      <c r="VG204" s="5"/>
      <c r="VH204" s="5"/>
      <c r="VI204" s="5"/>
      <c r="VJ204" s="5"/>
      <c r="VK204" s="5"/>
      <c r="VL204" s="5"/>
      <c r="VM204" s="5"/>
      <c r="VN204" s="5"/>
      <c r="VO204" s="5"/>
      <c r="VP204" s="5"/>
      <c r="VQ204" s="5"/>
      <c r="VR204" s="5"/>
      <c r="VS204" s="5"/>
      <c r="VT204" s="5"/>
      <c r="VU204" s="5"/>
      <c r="VV204" s="5"/>
      <c r="VW204" s="5"/>
      <c r="VX204" s="5"/>
      <c r="VY204" s="5"/>
      <c r="VZ204" s="5"/>
      <c r="WA204" s="5"/>
      <c r="WB204" s="5"/>
      <c r="WC204" s="5"/>
      <c r="WD204" s="5"/>
      <c r="WE204" s="5"/>
      <c r="WF204" s="5"/>
      <c r="WG204" s="5"/>
      <c r="WH204" s="5"/>
      <c r="WI204" s="5"/>
      <c r="WJ204" s="5"/>
      <c r="WK204" s="5"/>
      <c r="WL204" s="5"/>
      <c r="WM204" s="5"/>
      <c r="WN204" s="5"/>
      <c r="WO204" s="5"/>
      <c r="WP204" s="5"/>
      <c r="WQ204" s="5"/>
      <c r="WR204" s="5"/>
      <c r="WS204" s="5"/>
      <c r="WT204" s="5"/>
      <c r="WU204" s="5"/>
      <c r="WV204" s="5"/>
      <c r="WW204" s="5"/>
      <c r="WX204" s="5"/>
      <c r="WY204" s="5"/>
      <c r="WZ204" s="5"/>
      <c r="XA204" s="5"/>
      <c r="XB204" s="5"/>
      <c r="XC204" s="5"/>
      <c r="XD204" s="5"/>
      <c r="XE204" s="5"/>
      <c r="XF204" s="5"/>
      <c r="XG204" s="5"/>
      <c r="XH204" s="5"/>
      <c r="XI204" s="5"/>
      <c r="XJ204" s="5"/>
      <c r="XK204" s="5"/>
      <c r="XL204" s="5"/>
      <c r="XM204" s="5"/>
      <c r="XN204" s="5"/>
      <c r="XO204" s="5"/>
      <c r="XP204" s="5"/>
      <c r="XQ204" s="5"/>
      <c r="XR204" s="5"/>
      <c r="XS204" s="5"/>
      <c r="XT204" s="5"/>
      <c r="XU204" s="5"/>
      <c r="XV204" s="5"/>
      <c r="XW204" s="5"/>
      <c r="XX204" s="5"/>
      <c r="XY204" s="5"/>
      <c r="XZ204" s="5"/>
      <c r="YA204" s="5"/>
      <c r="YB204" s="5"/>
      <c r="YC204" s="5"/>
      <c r="YD204" s="5"/>
      <c r="YE204" s="5"/>
      <c r="YF204" s="5"/>
      <c r="YG204" s="5"/>
      <c r="YH204" s="5"/>
      <c r="YI204" s="5"/>
      <c r="YJ204" s="5"/>
      <c r="YK204" s="5"/>
      <c r="YL204" s="5"/>
      <c r="YM204" s="5"/>
      <c r="YN204" s="5"/>
      <c r="YO204" s="5"/>
      <c r="YP204" s="5"/>
      <c r="YQ204" s="5"/>
      <c r="YR204" s="5"/>
      <c r="YS204" s="5"/>
      <c r="YT204" s="5"/>
      <c r="YU204" s="5"/>
      <c r="YV204" s="5"/>
      <c r="YW204" s="5"/>
      <c r="YX204" s="5"/>
      <c r="YY204" s="5"/>
      <c r="YZ204" s="5"/>
      <c r="ZA204" s="5"/>
      <c r="ZB204" s="5"/>
      <c r="ZC204" s="5"/>
      <c r="ZD204" s="5"/>
      <c r="ZE204" s="5"/>
      <c r="ZF204" s="5"/>
      <c r="ZG204" s="5"/>
      <c r="ZH204" s="5"/>
      <c r="ZI204" s="5"/>
      <c r="ZJ204" s="5"/>
      <c r="ZK204" s="5"/>
      <c r="ZL204" s="5"/>
      <c r="ZM204" s="5"/>
      <c r="ZN204" s="5"/>
      <c r="ZO204" s="5"/>
      <c r="ZP204" s="5"/>
      <c r="ZQ204" s="5"/>
      <c r="ZR204" s="5"/>
      <c r="ZS204" s="5"/>
      <c r="ZT204" s="5"/>
      <c r="ZU204" s="5"/>
      <c r="ZV204" s="5"/>
      <c r="ZW204" s="5"/>
      <c r="ZX204" s="5"/>
      <c r="ZY204" s="5"/>
      <c r="ZZ204" s="5"/>
      <c r="AAA204" s="5"/>
      <c r="AAB204" s="5"/>
      <c r="AAC204" s="5"/>
      <c r="AAD204" s="5"/>
      <c r="AAE204" s="5"/>
      <c r="AAF204" s="5"/>
      <c r="AAG204" s="5"/>
      <c r="AAH204" s="5"/>
      <c r="AAI204" s="5"/>
      <c r="AAJ204" s="5"/>
      <c r="AAK204" s="5"/>
      <c r="AAL204" s="5"/>
      <c r="AAM204" s="5"/>
      <c r="AAN204" s="5"/>
      <c r="AAO204" s="5"/>
      <c r="AAP204" s="5"/>
      <c r="AAQ204" s="5"/>
      <c r="AAR204" s="5"/>
      <c r="AAS204" s="5"/>
      <c r="AAT204" s="5"/>
      <c r="AAU204" s="5"/>
      <c r="AAV204" s="5"/>
      <c r="AAW204" s="5"/>
      <c r="AAX204" s="5"/>
      <c r="AAY204" s="5"/>
      <c r="AAZ204" s="5"/>
      <c r="ABA204" s="5"/>
      <c r="ABB204" s="5"/>
      <c r="ABC204" s="5"/>
      <c r="ABD204" s="5"/>
      <c r="ABE204" s="5"/>
      <c r="ABF204" s="5"/>
      <c r="ABG204" s="5"/>
      <c r="ABH204" s="5"/>
      <c r="ABI204" s="5"/>
      <c r="ABJ204" s="5"/>
      <c r="ABK204" s="5"/>
      <c r="ABL204" s="5"/>
      <c r="ABM204" s="5"/>
      <c r="ABN204" s="5"/>
      <c r="ABO204" s="5"/>
      <c r="ABP204" s="5"/>
      <c r="ABQ204" s="5"/>
      <c r="ABR204" s="5"/>
      <c r="ABS204" s="5"/>
      <c r="ABT204" s="5"/>
      <c r="ABU204" s="5"/>
      <c r="ABV204" s="5"/>
      <c r="ABW204" s="5"/>
      <c r="ABX204" s="5"/>
      <c r="ABY204" s="5"/>
      <c r="ABZ204" s="5"/>
      <c r="ACA204" s="5"/>
      <c r="ACB204" s="5"/>
      <c r="ACC204" s="5"/>
      <c r="ACD204" s="5"/>
      <c r="ACE204" s="5"/>
      <c r="ACF204" s="5"/>
      <c r="ACG204" s="5"/>
      <c r="ACH204" s="5"/>
      <c r="ACI204" s="5"/>
      <c r="ACJ204" s="5"/>
      <c r="ACK204" s="5"/>
      <c r="ACL204" s="5"/>
      <c r="ACM204" s="5"/>
      <c r="ACN204" s="5"/>
      <c r="ACO204" s="5"/>
      <c r="ACP204" s="5"/>
      <c r="ACQ204" s="5"/>
      <c r="ACR204" s="5"/>
      <c r="ACS204" s="5"/>
      <c r="ACT204" s="5"/>
      <c r="ACU204" s="5"/>
      <c r="ACV204" s="5"/>
      <c r="ACW204" s="5"/>
      <c r="ACX204" s="5"/>
      <c r="ACY204" s="5"/>
      <c r="ACZ204" s="5"/>
      <c r="ADA204" s="5"/>
      <c r="ADB204" s="5"/>
      <c r="ADC204" s="5"/>
      <c r="ADD204" s="5"/>
      <c r="ADE204" s="5"/>
      <c r="ADF204" s="5"/>
      <c r="ADG204" s="5"/>
      <c r="ADH204" s="5"/>
      <c r="ADI204" s="5"/>
      <c r="ADJ204" s="5"/>
      <c r="ADK204" s="5"/>
      <c r="ADL204" s="5"/>
      <c r="ADM204" s="5"/>
      <c r="ADN204" s="5"/>
      <c r="ADO204" s="5"/>
      <c r="ADP204" s="5"/>
      <c r="ADQ204" s="5"/>
      <c r="ADR204" s="5"/>
      <c r="ADS204" s="5"/>
      <c r="ADT204" s="5"/>
      <c r="ADU204" s="5"/>
      <c r="ADV204" s="5"/>
      <c r="ADW204" s="5"/>
      <c r="ADX204" s="5"/>
      <c r="ADY204" s="5"/>
      <c r="ADZ204" s="5"/>
      <c r="AEA204" s="5"/>
      <c r="AEB204" s="5"/>
      <c r="AEC204" s="5"/>
      <c r="AED204" s="5"/>
      <c r="AEE204" s="5"/>
      <c r="AEF204" s="5"/>
      <c r="AEG204" s="5"/>
      <c r="AEH204" s="5"/>
      <c r="AEI204" s="5"/>
      <c r="AEJ204" s="5"/>
      <c r="AEK204" s="5"/>
      <c r="AEL204" s="5"/>
      <c r="AEM204" s="5"/>
      <c r="AEN204" s="5"/>
      <c r="AEO204" s="5"/>
      <c r="AEP204" s="5"/>
      <c r="AEQ204" s="5"/>
      <c r="AER204" s="5"/>
      <c r="AES204" s="5"/>
      <c r="AET204" s="5"/>
      <c r="AEU204" s="5"/>
      <c r="AEV204" s="5"/>
      <c r="AEW204" s="5"/>
      <c r="AEX204" s="5"/>
      <c r="AEY204" s="5"/>
      <c r="AEZ204" s="5"/>
      <c r="AFA204" s="5"/>
      <c r="AFB204" s="5"/>
      <c r="AFC204" s="5"/>
      <c r="AFD204" s="5"/>
      <c r="AFE204" s="5"/>
      <c r="AFF204" s="5"/>
      <c r="AFG204" s="5"/>
      <c r="AFH204" s="5"/>
      <c r="AFI204" s="5"/>
      <c r="AFJ204" s="5"/>
      <c r="AFK204" s="5"/>
      <c r="AFL204" s="5"/>
      <c r="AFM204" s="5"/>
      <c r="AFN204" s="5"/>
      <c r="AFO204" s="5"/>
      <c r="AFP204" s="5"/>
      <c r="AFQ204" s="5"/>
      <c r="AFR204" s="5"/>
      <c r="AFS204" s="5"/>
      <c r="AFT204" s="5"/>
      <c r="AFU204" s="5"/>
      <c r="AFV204" s="5"/>
      <c r="AFW204" s="5"/>
      <c r="AFX204" s="5"/>
      <c r="AFY204" s="5"/>
      <c r="AFZ204" s="5"/>
      <c r="AGA204" s="5"/>
      <c r="AGB204" s="5"/>
      <c r="AGC204" s="5"/>
      <c r="AGD204" s="5"/>
      <c r="AGE204" s="5"/>
      <c r="AGF204" s="5"/>
      <c r="AGG204" s="5"/>
      <c r="AGH204" s="5"/>
      <c r="AGI204" s="5"/>
      <c r="AGJ204" s="5"/>
      <c r="AGK204" s="5"/>
      <c r="AGL204" s="5"/>
      <c r="AGM204" s="5"/>
      <c r="AGN204" s="5"/>
      <c r="AGO204" s="5"/>
      <c r="AGP204" s="5"/>
      <c r="AGQ204" s="5"/>
      <c r="AGR204" s="5"/>
      <c r="AGS204" s="5"/>
      <c r="AGT204" s="5"/>
      <c r="AGU204" s="5"/>
      <c r="AGV204" s="5"/>
      <c r="AGW204" s="5"/>
      <c r="AGX204" s="5"/>
      <c r="AGY204" s="5"/>
      <c r="AGZ204" s="5"/>
      <c r="AHA204" s="5"/>
      <c r="AHB204" s="5"/>
      <c r="AHC204" s="5"/>
      <c r="AHD204" s="5"/>
      <c r="AHE204" s="5"/>
      <c r="AHF204" s="5"/>
      <c r="AHG204" s="5"/>
      <c r="AHH204" s="5"/>
      <c r="AHI204" s="5"/>
      <c r="AHJ204" s="5"/>
      <c r="AHK204" s="5"/>
      <c r="AHL204" s="5"/>
      <c r="AHM204" s="5"/>
      <c r="AHN204" s="5"/>
      <c r="AHO204" s="5"/>
      <c r="AHP204" s="5"/>
      <c r="AHQ204" s="5"/>
      <c r="AHR204" s="5"/>
      <c r="AHS204" s="5"/>
      <c r="AHT204" s="5"/>
      <c r="AHU204" s="5"/>
      <c r="AHV204" s="5"/>
      <c r="AHW204" s="5"/>
      <c r="AHX204" s="5"/>
      <c r="AHY204" s="5"/>
      <c r="AHZ204" s="5"/>
      <c r="AIA204" s="5"/>
      <c r="AIB204" s="5"/>
      <c r="AIC204" s="5"/>
      <c r="AID204" s="5"/>
      <c r="AIE204" s="5"/>
      <c r="AIF204" s="5"/>
      <c r="AIG204" s="5"/>
      <c r="AIH204" s="5"/>
      <c r="AII204" s="5"/>
      <c r="AIJ204" s="5"/>
      <c r="AIK204" s="5"/>
      <c r="AIL204" s="5"/>
      <c r="AIM204" s="5"/>
      <c r="AIN204" s="5"/>
      <c r="AIO204" s="5"/>
      <c r="AIP204" s="5"/>
      <c r="AIQ204" s="5"/>
      <c r="AIR204" s="5"/>
      <c r="AIS204" s="5"/>
      <c r="AIT204" s="5"/>
      <c r="AIU204" s="5"/>
      <c r="AIV204" s="5"/>
      <c r="AIW204" s="5"/>
      <c r="AIX204" s="5"/>
      <c r="AIY204" s="5"/>
      <c r="AIZ204" s="5"/>
      <c r="AJA204" s="5"/>
      <c r="AJB204" s="5"/>
      <c r="AJC204" s="5"/>
      <c r="AJD204" s="5"/>
      <c r="AJE204" s="5"/>
      <c r="AJF204" s="5"/>
      <c r="AJG204" s="5"/>
      <c r="AJH204" s="5"/>
      <c r="AJI204" s="5"/>
      <c r="AJJ204" s="5"/>
      <c r="AJK204" s="5"/>
      <c r="AJL204" s="5"/>
      <c r="AJM204" s="5"/>
      <c r="AJN204" s="5"/>
      <c r="AJO204" s="5"/>
      <c r="AJP204" s="5"/>
      <c r="AJQ204" s="5"/>
      <c r="AJR204" s="5"/>
      <c r="AJS204" s="5"/>
      <c r="AJT204" s="5"/>
      <c r="AJU204" s="5"/>
      <c r="AJV204" s="5"/>
      <c r="AJW204" s="5"/>
      <c r="AJX204" s="5"/>
      <c r="AJY204" s="5"/>
      <c r="AJZ204" s="5"/>
      <c r="AKA204" s="5"/>
      <c r="AKB204" s="5"/>
      <c r="AKC204" s="5"/>
      <c r="AKD204" s="5"/>
      <c r="AKE204" s="5"/>
      <c r="AKF204" s="5"/>
      <c r="AKG204" s="5"/>
      <c r="AKH204" s="5"/>
      <c r="AKI204" s="5"/>
      <c r="AKJ204" s="5"/>
      <c r="AKK204" s="5"/>
      <c r="AKL204" s="5"/>
      <c r="AKM204" s="5"/>
      <c r="AKN204" s="5"/>
      <c r="AKO204" s="5"/>
      <c r="AKP204" s="5"/>
      <c r="AKQ204" s="5"/>
      <c r="AKR204" s="5"/>
      <c r="AKS204" s="5"/>
      <c r="AKT204" s="5"/>
      <c r="AKU204" s="5"/>
      <c r="AKV204" s="5"/>
      <c r="AKW204" s="5"/>
      <c r="AKX204" s="5"/>
      <c r="AKY204" s="5"/>
      <c r="AKZ204" s="5"/>
      <c r="ALA204" s="5"/>
      <c r="ALB204" s="5"/>
      <c r="ALC204" s="5"/>
      <c r="ALD204" s="5"/>
      <c r="ALE204" s="5"/>
      <c r="ALF204" s="5"/>
      <c r="ALG204" s="5"/>
      <c r="ALH204" s="5"/>
      <c r="ALI204" s="5"/>
      <c r="ALJ204" s="5"/>
      <c r="ALK204" s="5"/>
      <c r="ALL204" s="5"/>
      <c r="ALM204" s="5"/>
      <c r="ALN204" s="5"/>
      <c r="ALO204" s="5"/>
      <c r="ALP204" s="5"/>
      <c r="ALQ204" s="5"/>
      <c r="ALR204" s="5"/>
      <c r="ALS204" s="5"/>
      <c r="ALT204" s="5"/>
      <c r="ALU204" s="5"/>
      <c r="ALV204" s="5"/>
      <c r="ALW204" s="5"/>
      <c r="ALX204" s="5"/>
      <c r="ALY204" s="5"/>
      <c r="ALZ204" s="5"/>
      <c r="AMA204" s="5"/>
      <c r="AMB204" s="5"/>
      <c r="AMC204" s="5"/>
      <c r="AMD204" s="5"/>
      <c r="AME204" s="5"/>
      <c r="AMF204" s="5"/>
      <c r="AMG204" s="5"/>
      <c r="AMH204" s="5"/>
      <c r="AMI204" s="5"/>
      <c r="AMJ204" s="5"/>
      <c r="AMK204" s="5"/>
      <c r="AML204" s="5"/>
      <c r="AMM204" s="5"/>
      <c r="AMN204" s="5"/>
    </row>
    <row r="205" spans="1:1031" ht="14.5" customHeight="1" x14ac:dyDescent="0.15">
      <c r="J205" s="233"/>
      <c r="K205" s="233"/>
      <c r="L205" s="233"/>
      <c r="M205" s="233"/>
      <c r="N205" s="233"/>
      <c r="O205" s="233"/>
      <c r="P205" s="233"/>
      <c r="Z205" s="5"/>
      <c r="AC205" s="5"/>
      <c r="AD205" s="5"/>
      <c r="AE205" s="5"/>
      <c r="AG205" s="5"/>
      <c r="AH205" s="5"/>
      <c r="AI205" s="58"/>
      <c r="AJ205" s="31"/>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c r="IW205" s="5"/>
      <c r="IX205" s="5"/>
      <c r="IY205" s="5"/>
      <c r="IZ205" s="5"/>
      <c r="JA205" s="5"/>
      <c r="JB205" s="5"/>
      <c r="JC205" s="5"/>
      <c r="JD205" s="5"/>
      <c r="JE205" s="5"/>
      <c r="JF205" s="5"/>
      <c r="JG205" s="5"/>
      <c r="JH205" s="5"/>
      <c r="JI205" s="5"/>
      <c r="JJ205" s="5"/>
      <c r="JK205" s="5"/>
      <c r="JL205" s="5"/>
      <c r="JM205" s="5"/>
      <c r="JN205" s="5"/>
      <c r="JO205" s="5"/>
      <c r="JP205" s="5"/>
      <c r="JQ205" s="5"/>
      <c r="JR205" s="5"/>
      <c r="JS205" s="5"/>
      <c r="JT205" s="5"/>
      <c r="JU205" s="5"/>
      <c r="JV205" s="5"/>
      <c r="JW205" s="5"/>
      <c r="JX205" s="5"/>
      <c r="JY205" s="5"/>
      <c r="JZ205" s="5"/>
      <c r="KA205" s="5"/>
      <c r="KB205" s="5"/>
      <c r="KC205" s="5"/>
      <c r="KD205" s="5"/>
      <c r="KE205" s="5"/>
      <c r="KF205" s="5"/>
      <c r="KG205" s="5"/>
      <c r="KH205" s="5"/>
      <c r="KI205" s="5"/>
      <c r="KJ205" s="5"/>
      <c r="KK205" s="5"/>
      <c r="KL205" s="5"/>
      <c r="KM205" s="5"/>
      <c r="KN205" s="5"/>
      <c r="KO205" s="5"/>
      <c r="KP205" s="5"/>
      <c r="KQ205" s="5"/>
      <c r="KR205" s="5"/>
      <c r="KS205" s="5"/>
      <c r="KT205" s="5"/>
      <c r="KU205" s="5"/>
      <c r="KV205" s="5"/>
      <c r="KW205" s="5"/>
      <c r="KX205" s="5"/>
      <c r="KY205" s="5"/>
      <c r="KZ205" s="5"/>
      <c r="LA205" s="5"/>
      <c r="LB205" s="5"/>
      <c r="LC205" s="5"/>
      <c r="LD205" s="5"/>
      <c r="LE205" s="5"/>
      <c r="LF205" s="5"/>
      <c r="LG205" s="5"/>
      <c r="LH205" s="5"/>
      <c r="LI205" s="5"/>
      <c r="LJ205" s="5"/>
      <c r="LK205" s="5"/>
      <c r="LL205" s="5"/>
      <c r="LM205" s="5"/>
      <c r="LN205" s="5"/>
      <c r="LO205" s="5"/>
      <c r="LP205" s="5"/>
      <c r="LQ205" s="5"/>
      <c r="LR205" s="5"/>
      <c r="LS205" s="5"/>
      <c r="LT205" s="5"/>
      <c r="LU205" s="5"/>
      <c r="LV205" s="5"/>
      <c r="LW205" s="5"/>
      <c r="LX205" s="5"/>
      <c r="LY205" s="5"/>
      <c r="LZ205" s="5"/>
      <c r="MA205" s="5"/>
      <c r="MB205" s="5"/>
      <c r="MC205" s="5"/>
      <c r="MD205" s="5"/>
      <c r="ME205" s="5"/>
      <c r="MF205" s="5"/>
      <c r="MG205" s="5"/>
      <c r="MH205" s="5"/>
      <c r="MI205" s="5"/>
      <c r="MJ205" s="5"/>
      <c r="MK205" s="5"/>
      <c r="ML205" s="5"/>
      <c r="MM205" s="5"/>
      <c r="MN205" s="5"/>
      <c r="MO205" s="5"/>
      <c r="MP205" s="5"/>
      <c r="MQ205" s="5"/>
      <c r="MR205" s="5"/>
      <c r="MS205" s="5"/>
      <c r="MT205" s="5"/>
      <c r="MU205" s="5"/>
      <c r="MV205" s="5"/>
      <c r="MW205" s="5"/>
      <c r="MX205" s="5"/>
      <c r="MY205" s="5"/>
      <c r="MZ205" s="5"/>
      <c r="NA205" s="5"/>
      <c r="NB205" s="5"/>
      <c r="NC205" s="5"/>
      <c r="ND205" s="5"/>
      <c r="NE205" s="5"/>
      <c r="NF205" s="5"/>
      <c r="NG205" s="5"/>
      <c r="NH205" s="5"/>
      <c r="NI205" s="5"/>
      <c r="NJ205" s="5"/>
      <c r="NK205" s="5"/>
      <c r="NL205" s="5"/>
      <c r="NM205" s="5"/>
      <c r="NN205" s="5"/>
      <c r="NO205" s="5"/>
      <c r="NP205" s="5"/>
      <c r="NQ205" s="5"/>
      <c r="NR205" s="5"/>
      <c r="NS205" s="5"/>
      <c r="NT205" s="5"/>
      <c r="NU205" s="5"/>
      <c r="NV205" s="5"/>
      <c r="NW205" s="5"/>
      <c r="NX205" s="5"/>
      <c r="NY205" s="5"/>
      <c r="NZ205" s="5"/>
      <c r="OA205" s="5"/>
      <c r="OB205" s="5"/>
      <c r="OC205" s="5"/>
      <c r="OD205" s="5"/>
      <c r="OE205" s="5"/>
      <c r="OF205" s="5"/>
      <c r="OG205" s="5"/>
      <c r="OH205" s="5"/>
      <c r="OI205" s="5"/>
      <c r="OJ205" s="5"/>
      <c r="OK205" s="5"/>
      <c r="OL205" s="5"/>
      <c r="OM205" s="5"/>
      <c r="ON205" s="5"/>
      <c r="OO205" s="5"/>
      <c r="OP205" s="5"/>
      <c r="OQ205" s="5"/>
      <c r="OR205" s="5"/>
      <c r="OS205" s="5"/>
      <c r="OT205" s="5"/>
      <c r="OU205" s="5"/>
      <c r="OV205" s="5"/>
      <c r="OW205" s="5"/>
      <c r="OX205" s="5"/>
      <c r="OY205" s="5"/>
      <c r="OZ205" s="5"/>
      <c r="PA205" s="5"/>
      <c r="PB205" s="5"/>
      <c r="PC205" s="5"/>
      <c r="PD205" s="5"/>
      <c r="PE205" s="5"/>
      <c r="PF205" s="5"/>
      <c r="PG205" s="5"/>
      <c r="PH205" s="5"/>
      <c r="PI205" s="5"/>
      <c r="PJ205" s="5"/>
      <c r="PK205" s="5"/>
      <c r="PL205" s="5"/>
      <c r="PM205" s="5"/>
      <c r="PN205" s="5"/>
      <c r="PO205" s="5"/>
      <c r="PP205" s="5"/>
      <c r="PQ205" s="5"/>
      <c r="PR205" s="5"/>
      <c r="PS205" s="5"/>
      <c r="PT205" s="5"/>
      <c r="PU205" s="5"/>
      <c r="PV205" s="5"/>
      <c r="PW205" s="5"/>
      <c r="PX205" s="5"/>
      <c r="PY205" s="5"/>
      <c r="PZ205" s="5"/>
      <c r="QA205" s="5"/>
      <c r="QB205" s="5"/>
      <c r="QC205" s="5"/>
      <c r="QD205" s="5"/>
      <c r="QE205" s="5"/>
      <c r="QF205" s="5"/>
      <c r="QG205" s="5"/>
      <c r="QH205" s="5"/>
      <c r="QI205" s="5"/>
      <c r="QJ205" s="5"/>
      <c r="QK205" s="5"/>
      <c r="QL205" s="5"/>
      <c r="QM205" s="5"/>
      <c r="QN205" s="5"/>
      <c r="QO205" s="5"/>
      <c r="QP205" s="5"/>
      <c r="QQ205" s="5"/>
      <c r="QR205" s="5"/>
      <c r="QS205" s="5"/>
      <c r="QT205" s="5"/>
      <c r="QU205" s="5"/>
      <c r="QV205" s="5"/>
      <c r="QW205" s="5"/>
      <c r="QX205" s="5"/>
      <c r="QY205" s="5"/>
      <c r="QZ205" s="5"/>
      <c r="RA205" s="5"/>
      <c r="RB205" s="5"/>
      <c r="RC205" s="5"/>
      <c r="RD205" s="5"/>
      <c r="RE205" s="5"/>
      <c r="RF205" s="5"/>
      <c r="RG205" s="5"/>
      <c r="RH205" s="5"/>
      <c r="RI205" s="5"/>
      <c r="RJ205" s="5"/>
      <c r="RK205" s="5"/>
      <c r="RL205" s="5"/>
      <c r="RM205" s="5"/>
      <c r="RN205" s="5"/>
      <c r="RO205" s="5"/>
      <c r="RP205" s="5"/>
      <c r="RQ205" s="5"/>
      <c r="RR205" s="5"/>
      <c r="RS205" s="5"/>
      <c r="RT205" s="5"/>
      <c r="RU205" s="5"/>
      <c r="RV205" s="5"/>
      <c r="RW205" s="5"/>
      <c r="RX205" s="5"/>
      <c r="RY205" s="5"/>
      <c r="RZ205" s="5"/>
      <c r="SA205" s="5"/>
      <c r="SB205" s="5"/>
      <c r="SC205" s="5"/>
      <c r="SD205" s="5"/>
      <c r="SE205" s="5"/>
      <c r="SF205" s="5"/>
      <c r="SG205" s="5"/>
      <c r="SH205" s="5"/>
      <c r="SI205" s="5"/>
      <c r="SJ205" s="5"/>
      <c r="SK205" s="5"/>
      <c r="SL205" s="5"/>
      <c r="SM205" s="5"/>
      <c r="SN205" s="5"/>
      <c r="SO205" s="5"/>
      <c r="SP205" s="5"/>
      <c r="SQ205" s="5"/>
      <c r="SR205" s="5"/>
      <c r="SS205" s="5"/>
      <c r="ST205" s="5"/>
      <c r="SU205" s="5"/>
      <c r="SV205" s="5"/>
      <c r="SW205" s="5"/>
      <c r="SX205" s="5"/>
      <c r="SY205" s="5"/>
      <c r="SZ205" s="5"/>
      <c r="TA205" s="5"/>
      <c r="TB205" s="5"/>
      <c r="TC205" s="5"/>
      <c r="TD205" s="5"/>
      <c r="TE205" s="5"/>
      <c r="TF205" s="5"/>
      <c r="TG205" s="5"/>
      <c r="TH205" s="5"/>
      <c r="TI205" s="5"/>
      <c r="TJ205" s="5"/>
      <c r="TK205" s="5"/>
      <c r="TL205" s="5"/>
      <c r="TM205" s="5"/>
      <c r="TN205" s="5"/>
      <c r="TO205" s="5"/>
      <c r="TP205" s="5"/>
      <c r="TQ205" s="5"/>
      <c r="TR205" s="5"/>
      <c r="TS205" s="5"/>
      <c r="TT205" s="5"/>
      <c r="TU205" s="5"/>
      <c r="TV205" s="5"/>
      <c r="TW205" s="5"/>
      <c r="TX205" s="5"/>
      <c r="TY205" s="5"/>
      <c r="TZ205" s="5"/>
      <c r="UA205" s="5"/>
      <c r="UB205" s="5"/>
      <c r="UC205" s="5"/>
      <c r="UD205" s="5"/>
      <c r="UE205" s="5"/>
      <c r="UF205" s="5"/>
      <c r="UG205" s="5"/>
      <c r="UH205" s="5"/>
      <c r="UI205" s="5"/>
      <c r="UJ205" s="5"/>
      <c r="UK205" s="5"/>
      <c r="UL205" s="5"/>
      <c r="UM205" s="5"/>
      <c r="UN205" s="5"/>
      <c r="UO205" s="5"/>
      <c r="UP205" s="5"/>
      <c r="UQ205" s="5"/>
      <c r="UR205" s="5"/>
      <c r="US205" s="5"/>
      <c r="UT205" s="5"/>
      <c r="UU205" s="5"/>
      <c r="UV205" s="5"/>
      <c r="UW205" s="5"/>
      <c r="UX205" s="5"/>
      <c r="UY205" s="5"/>
      <c r="UZ205" s="5"/>
      <c r="VA205" s="5"/>
      <c r="VB205" s="5"/>
      <c r="VC205" s="5"/>
      <c r="VD205" s="5"/>
      <c r="VE205" s="5"/>
      <c r="VF205" s="5"/>
      <c r="VG205" s="5"/>
      <c r="VH205" s="5"/>
      <c r="VI205" s="5"/>
      <c r="VJ205" s="5"/>
      <c r="VK205" s="5"/>
      <c r="VL205" s="5"/>
      <c r="VM205" s="5"/>
      <c r="VN205" s="5"/>
      <c r="VO205" s="5"/>
      <c r="VP205" s="5"/>
      <c r="VQ205" s="5"/>
      <c r="VR205" s="5"/>
      <c r="VS205" s="5"/>
      <c r="VT205" s="5"/>
      <c r="VU205" s="5"/>
      <c r="VV205" s="5"/>
      <c r="VW205" s="5"/>
      <c r="VX205" s="5"/>
      <c r="VY205" s="5"/>
      <c r="VZ205" s="5"/>
      <c r="WA205" s="5"/>
      <c r="WB205" s="5"/>
      <c r="WC205" s="5"/>
      <c r="WD205" s="5"/>
      <c r="WE205" s="5"/>
      <c r="WF205" s="5"/>
      <c r="WG205" s="5"/>
      <c r="WH205" s="5"/>
      <c r="WI205" s="5"/>
      <c r="WJ205" s="5"/>
      <c r="WK205" s="5"/>
      <c r="WL205" s="5"/>
      <c r="WM205" s="5"/>
      <c r="WN205" s="5"/>
      <c r="WO205" s="5"/>
      <c r="WP205" s="5"/>
      <c r="WQ205" s="5"/>
      <c r="WR205" s="5"/>
      <c r="WS205" s="5"/>
      <c r="WT205" s="5"/>
      <c r="WU205" s="5"/>
      <c r="WV205" s="5"/>
      <c r="WW205" s="5"/>
      <c r="WX205" s="5"/>
      <c r="WY205" s="5"/>
      <c r="WZ205" s="5"/>
      <c r="XA205" s="5"/>
      <c r="XB205" s="5"/>
      <c r="XC205" s="5"/>
      <c r="XD205" s="5"/>
      <c r="XE205" s="5"/>
      <c r="XF205" s="5"/>
      <c r="XG205" s="5"/>
      <c r="XH205" s="5"/>
      <c r="XI205" s="5"/>
      <c r="XJ205" s="5"/>
      <c r="XK205" s="5"/>
      <c r="XL205" s="5"/>
      <c r="XM205" s="5"/>
      <c r="XN205" s="5"/>
      <c r="XO205" s="5"/>
      <c r="XP205" s="5"/>
      <c r="XQ205" s="5"/>
      <c r="XR205" s="5"/>
      <c r="XS205" s="5"/>
      <c r="XT205" s="5"/>
      <c r="XU205" s="5"/>
      <c r="XV205" s="5"/>
      <c r="XW205" s="5"/>
      <c r="XX205" s="5"/>
      <c r="XY205" s="5"/>
      <c r="XZ205" s="5"/>
      <c r="YA205" s="5"/>
      <c r="YB205" s="5"/>
      <c r="YC205" s="5"/>
      <c r="YD205" s="5"/>
      <c r="YE205" s="5"/>
      <c r="YF205" s="5"/>
      <c r="YG205" s="5"/>
      <c r="YH205" s="5"/>
      <c r="YI205" s="5"/>
      <c r="YJ205" s="5"/>
      <c r="YK205" s="5"/>
      <c r="YL205" s="5"/>
      <c r="YM205" s="5"/>
      <c r="YN205" s="5"/>
      <c r="YO205" s="5"/>
      <c r="YP205" s="5"/>
      <c r="YQ205" s="5"/>
      <c r="YR205" s="5"/>
      <c r="YS205" s="5"/>
      <c r="YT205" s="5"/>
      <c r="YU205" s="5"/>
      <c r="YV205" s="5"/>
      <c r="YW205" s="5"/>
      <c r="YX205" s="5"/>
      <c r="YY205" s="5"/>
      <c r="YZ205" s="5"/>
      <c r="ZA205" s="5"/>
      <c r="ZB205" s="5"/>
      <c r="ZC205" s="5"/>
      <c r="ZD205" s="5"/>
      <c r="ZE205" s="5"/>
      <c r="ZF205" s="5"/>
      <c r="ZG205" s="5"/>
      <c r="ZH205" s="5"/>
      <c r="ZI205" s="5"/>
      <c r="ZJ205" s="5"/>
      <c r="ZK205" s="5"/>
      <c r="ZL205" s="5"/>
      <c r="ZM205" s="5"/>
      <c r="ZN205" s="5"/>
      <c r="ZO205" s="5"/>
      <c r="ZP205" s="5"/>
      <c r="ZQ205" s="5"/>
      <c r="ZR205" s="5"/>
      <c r="ZS205" s="5"/>
      <c r="ZT205" s="5"/>
      <c r="ZU205" s="5"/>
      <c r="ZV205" s="5"/>
      <c r="ZW205" s="5"/>
      <c r="ZX205" s="5"/>
      <c r="ZY205" s="5"/>
      <c r="ZZ205" s="5"/>
      <c r="AAA205" s="5"/>
      <c r="AAB205" s="5"/>
      <c r="AAC205" s="5"/>
      <c r="AAD205" s="5"/>
      <c r="AAE205" s="5"/>
      <c r="AAF205" s="5"/>
      <c r="AAG205" s="5"/>
      <c r="AAH205" s="5"/>
      <c r="AAI205" s="5"/>
      <c r="AAJ205" s="5"/>
      <c r="AAK205" s="5"/>
      <c r="AAL205" s="5"/>
      <c r="AAM205" s="5"/>
      <c r="AAN205" s="5"/>
      <c r="AAO205" s="5"/>
      <c r="AAP205" s="5"/>
      <c r="AAQ205" s="5"/>
      <c r="AAR205" s="5"/>
      <c r="AAS205" s="5"/>
      <c r="AAT205" s="5"/>
      <c r="AAU205" s="5"/>
      <c r="AAV205" s="5"/>
      <c r="AAW205" s="5"/>
      <c r="AAX205" s="5"/>
      <c r="AAY205" s="5"/>
      <c r="AAZ205" s="5"/>
      <c r="ABA205" s="5"/>
      <c r="ABB205" s="5"/>
      <c r="ABC205" s="5"/>
      <c r="ABD205" s="5"/>
      <c r="ABE205" s="5"/>
      <c r="ABF205" s="5"/>
      <c r="ABG205" s="5"/>
      <c r="ABH205" s="5"/>
      <c r="ABI205" s="5"/>
      <c r="ABJ205" s="5"/>
      <c r="ABK205" s="5"/>
      <c r="ABL205" s="5"/>
      <c r="ABM205" s="5"/>
      <c r="ABN205" s="5"/>
      <c r="ABO205" s="5"/>
      <c r="ABP205" s="5"/>
      <c r="ABQ205" s="5"/>
      <c r="ABR205" s="5"/>
      <c r="ABS205" s="5"/>
      <c r="ABT205" s="5"/>
      <c r="ABU205" s="5"/>
      <c r="ABV205" s="5"/>
      <c r="ABW205" s="5"/>
      <c r="ABX205" s="5"/>
      <c r="ABY205" s="5"/>
      <c r="ABZ205" s="5"/>
      <c r="ACA205" s="5"/>
      <c r="ACB205" s="5"/>
      <c r="ACC205" s="5"/>
      <c r="ACD205" s="5"/>
      <c r="ACE205" s="5"/>
      <c r="ACF205" s="5"/>
      <c r="ACG205" s="5"/>
      <c r="ACH205" s="5"/>
      <c r="ACI205" s="5"/>
      <c r="ACJ205" s="5"/>
      <c r="ACK205" s="5"/>
      <c r="ACL205" s="5"/>
      <c r="ACM205" s="5"/>
      <c r="ACN205" s="5"/>
      <c r="ACO205" s="5"/>
      <c r="ACP205" s="5"/>
      <c r="ACQ205" s="5"/>
      <c r="ACR205" s="5"/>
      <c r="ACS205" s="5"/>
      <c r="ACT205" s="5"/>
      <c r="ACU205" s="5"/>
      <c r="ACV205" s="5"/>
      <c r="ACW205" s="5"/>
      <c r="ACX205" s="5"/>
      <c r="ACY205" s="5"/>
      <c r="ACZ205" s="5"/>
      <c r="ADA205" s="5"/>
      <c r="ADB205" s="5"/>
      <c r="ADC205" s="5"/>
      <c r="ADD205" s="5"/>
      <c r="ADE205" s="5"/>
      <c r="ADF205" s="5"/>
      <c r="ADG205" s="5"/>
      <c r="ADH205" s="5"/>
      <c r="ADI205" s="5"/>
      <c r="ADJ205" s="5"/>
      <c r="ADK205" s="5"/>
      <c r="ADL205" s="5"/>
      <c r="ADM205" s="5"/>
      <c r="ADN205" s="5"/>
      <c r="ADO205" s="5"/>
      <c r="ADP205" s="5"/>
      <c r="ADQ205" s="5"/>
      <c r="ADR205" s="5"/>
      <c r="ADS205" s="5"/>
      <c r="ADT205" s="5"/>
      <c r="ADU205" s="5"/>
      <c r="ADV205" s="5"/>
      <c r="ADW205" s="5"/>
      <c r="ADX205" s="5"/>
      <c r="ADY205" s="5"/>
      <c r="ADZ205" s="5"/>
      <c r="AEA205" s="5"/>
      <c r="AEB205" s="5"/>
      <c r="AEC205" s="5"/>
      <c r="AED205" s="5"/>
      <c r="AEE205" s="5"/>
      <c r="AEF205" s="5"/>
      <c r="AEG205" s="5"/>
      <c r="AEH205" s="5"/>
      <c r="AEI205" s="5"/>
      <c r="AEJ205" s="5"/>
      <c r="AEK205" s="5"/>
      <c r="AEL205" s="5"/>
      <c r="AEM205" s="5"/>
      <c r="AEN205" s="5"/>
      <c r="AEO205" s="5"/>
      <c r="AEP205" s="5"/>
      <c r="AEQ205" s="5"/>
      <c r="AER205" s="5"/>
      <c r="AES205" s="5"/>
      <c r="AET205" s="5"/>
      <c r="AEU205" s="5"/>
      <c r="AEV205" s="5"/>
      <c r="AEW205" s="5"/>
      <c r="AEX205" s="5"/>
      <c r="AEY205" s="5"/>
      <c r="AEZ205" s="5"/>
      <c r="AFA205" s="5"/>
      <c r="AFB205" s="5"/>
      <c r="AFC205" s="5"/>
      <c r="AFD205" s="5"/>
      <c r="AFE205" s="5"/>
      <c r="AFF205" s="5"/>
      <c r="AFG205" s="5"/>
      <c r="AFH205" s="5"/>
      <c r="AFI205" s="5"/>
      <c r="AFJ205" s="5"/>
      <c r="AFK205" s="5"/>
      <c r="AFL205" s="5"/>
      <c r="AFM205" s="5"/>
      <c r="AFN205" s="5"/>
      <c r="AFO205" s="5"/>
      <c r="AFP205" s="5"/>
      <c r="AFQ205" s="5"/>
      <c r="AFR205" s="5"/>
      <c r="AFS205" s="5"/>
      <c r="AFT205" s="5"/>
      <c r="AFU205" s="5"/>
      <c r="AFV205" s="5"/>
      <c r="AFW205" s="5"/>
      <c r="AFX205" s="5"/>
      <c r="AFY205" s="5"/>
      <c r="AFZ205" s="5"/>
      <c r="AGA205" s="5"/>
      <c r="AGB205" s="5"/>
      <c r="AGC205" s="5"/>
      <c r="AGD205" s="5"/>
      <c r="AGE205" s="5"/>
      <c r="AGF205" s="5"/>
      <c r="AGG205" s="5"/>
      <c r="AGH205" s="5"/>
      <c r="AGI205" s="5"/>
      <c r="AGJ205" s="5"/>
      <c r="AGK205" s="5"/>
      <c r="AGL205" s="5"/>
      <c r="AGM205" s="5"/>
      <c r="AGN205" s="5"/>
      <c r="AGO205" s="5"/>
      <c r="AGP205" s="5"/>
      <c r="AGQ205" s="5"/>
      <c r="AGR205" s="5"/>
      <c r="AGS205" s="5"/>
      <c r="AGT205" s="5"/>
      <c r="AGU205" s="5"/>
      <c r="AGV205" s="5"/>
      <c r="AGW205" s="5"/>
      <c r="AGX205" s="5"/>
      <c r="AGY205" s="5"/>
      <c r="AGZ205" s="5"/>
      <c r="AHA205" s="5"/>
      <c r="AHB205" s="5"/>
      <c r="AHC205" s="5"/>
      <c r="AHD205" s="5"/>
      <c r="AHE205" s="5"/>
      <c r="AHF205" s="5"/>
      <c r="AHG205" s="5"/>
      <c r="AHH205" s="5"/>
      <c r="AHI205" s="5"/>
      <c r="AHJ205" s="5"/>
      <c r="AHK205" s="5"/>
      <c r="AHL205" s="5"/>
      <c r="AHM205" s="5"/>
      <c r="AHN205" s="5"/>
      <c r="AHO205" s="5"/>
      <c r="AHP205" s="5"/>
      <c r="AHQ205" s="5"/>
      <c r="AHR205" s="5"/>
      <c r="AHS205" s="5"/>
      <c r="AHT205" s="5"/>
      <c r="AHU205" s="5"/>
      <c r="AHV205" s="5"/>
      <c r="AHW205" s="5"/>
      <c r="AHX205" s="5"/>
      <c r="AHY205" s="5"/>
      <c r="AHZ205" s="5"/>
      <c r="AIA205" s="5"/>
      <c r="AIB205" s="5"/>
      <c r="AIC205" s="5"/>
      <c r="AID205" s="5"/>
      <c r="AIE205" s="5"/>
      <c r="AIF205" s="5"/>
      <c r="AIG205" s="5"/>
      <c r="AIH205" s="5"/>
      <c r="AII205" s="5"/>
      <c r="AIJ205" s="5"/>
      <c r="AIK205" s="5"/>
      <c r="AIL205" s="5"/>
      <c r="AIM205" s="5"/>
      <c r="AIN205" s="5"/>
      <c r="AIO205" s="5"/>
      <c r="AIP205" s="5"/>
      <c r="AIQ205" s="5"/>
      <c r="AIR205" s="5"/>
      <c r="AIS205" s="5"/>
      <c r="AIT205" s="5"/>
      <c r="AIU205" s="5"/>
      <c r="AIV205" s="5"/>
      <c r="AIW205" s="5"/>
      <c r="AIX205" s="5"/>
      <c r="AIY205" s="5"/>
      <c r="AIZ205" s="5"/>
      <c r="AJA205" s="5"/>
      <c r="AJB205" s="5"/>
      <c r="AJC205" s="5"/>
      <c r="AJD205" s="5"/>
      <c r="AJE205" s="5"/>
      <c r="AJF205" s="5"/>
      <c r="AJG205" s="5"/>
      <c r="AJH205" s="5"/>
      <c r="AJI205" s="5"/>
      <c r="AJJ205" s="5"/>
      <c r="AJK205" s="5"/>
      <c r="AJL205" s="5"/>
      <c r="AJM205" s="5"/>
      <c r="AJN205" s="5"/>
      <c r="AJO205" s="5"/>
      <c r="AJP205" s="5"/>
      <c r="AJQ205" s="5"/>
      <c r="AJR205" s="5"/>
      <c r="AJS205" s="5"/>
      <c r="AJT205" s="5"/>
      <c r="AJU205" s="5"/>
      <c r="AJV205" s="5"/>
      <c r="AJW205" s="5"/>
      <c r="AJX205" s="5"/>
      <c r="AJY205" s="5"/>
      <c r="AJZ205" s="5"/>
      <c r="AKA205" s="5"/>
      <c r="AKB205" s="5"/>
      <c r="AKC205" s="5"/>
      <c r="AKD205" s="5"/>
      <c r="AKE205" s="5"/>
      <c r="AKF205" s="5"/>
      <c r="AKG205" s="5"/>
      <c r="AKH205" s="5"/>
      <c r="AKI205" s="5"/>
      <c r="AKJ205" s="5"/>
      <c r="AKK205" s="5"/>
      <c r="AKL205" s="5"/>
      <c r="AKM205" s="5"/>
      <c r="AKN205" s="5"/>
      <c r="AKO205" s="5"/>
      <c r="AKP205" s="5"/>
      <c r="AKQ205" s="5"/>
      <c r="AKR205" s="5"/>
      <c r="AKS205" s="5"/>
      <c r="AKT205" s="5"/>
      <c r="AKU205" s="5"/>
      <c r="AKV205" s="5"/>
      <c r="AKW205" s="5"/>
      <c r="AKX205" s="5"/>
      <c r="AKY205" s="5"/>
      <c r="AKZ205" s="5"/>
      <c r="ALA205" s="5"/>
      <c r="ALB205" s="5"/>
      <c r="ALC205" s="5"/>
      <c r="ALD205" s="5"/>
      <c r="ALE205" s="5"/>
      <c r="ALF205" s="5"/>
      <c r="ALG205" s="5"/>
      <c r="ALH205" s="5"/>
      <c r="ALI205" s="5"/>
      <c r="ALJ205" s="5"/>
      <c r="ALK205" s="5"/>
      <c r="ALL205" s="5"/>
      <c r="ALM205" s="5"/>
      <c r="ALN205" s="5"/>
      <c r="ALO205" s="5"/>
      <c r="ALP205" s="5"/>
      <c r="ALQ205" s="5"/>
      <c r="ALR205" s="5"/>
      <c r="ALS205" s="5"/>
      <c r="ALT205" s="5"/>
      <c r="ALU205" s="5"/>
      <c r="ALV205" s="5"/>
      <c r="ALW205" s="5"/>
      <c r="ALX205" s="5"/>
      <c r="ALY205" s="5"/>
      <c r="ALZ205" s="5"/>
      <c r="AMA205" s="5"/>
      <c r="AMB205" s="5"/>
      <c r="AMC205" s="5"/>
      <c r="AMD205" s="5"/>
      <c r="AME205" s="5"/>
      <c r="AMF205" s="5"/>
      <c r="AMG205" s="5"/>
      <c r="AMH205" s="5"/>
      <c r="AMI205" s="5"/>
      <c r="AMJ205" s="5"/>
      <c r="AMK205" s="5"/>
      <c r="AML205" s="5"/>
      <c r="AMM205" s="5"/>
      <c r="AMN205" s="5"/>
    </row>
    <row r="206" spans="1:1031" x14ac:dyDescent="0.15">
      <c r="U206" s="11"/>
      <c r="AI206" s="58"/>
      <c r="AJ206" s="31"/>
    </row>
    <row r="207" spans="1:1031" x14ac:dyDescent="0.15">
      <c r="AI207" s="58"/>
      <c r="AJ207" s="31"/>
    </row>
    <row r="208" spans="1:1031" x14ac:dyDescent="0.15">
      <c r="C208" s="24"/>
      <c r="N208" s="24"/>
      <c r="O208" s="24"/>
      <c r="U208" s="5"/>
      <c r="V208" s="5"/>
      <c r="W208" s="24"/>
      <c r="X208" s="24"/>
      <c r="AA208" s="3"/>
      <c r="AB208" s="3"/>
      <c r="AE208" s="5"/>
      <c r="AF208" s="5"/>
      <c r="AI208" s="58"/>
      <c r="AJ208" s="31"/>
    </row>
    <row r="209" spans="2:1028" x14ac:dyDescent="0.15">
      <c r="U209" s="5"/>
      <c r="V209" s="5"/>
      <c r="W209" s="5"/>
      <c r="X209" s="5"/>
      <c r="AA209" s="3"/>
      <c r="AB209" s="3"/>
      <c r="AE209" s="5"/>
      <c r="AF209" s="5"/>
      <c r="AI209" s="58"/>
      <c r="AJ209" s="31"/>
    </row>
    <row r="210" spans="2:1028" x14ac:dyDescent="0.15">
      <c r="U210" s="5"/>
      <c r="V210" s="5"/>
      <c r="W210" s="5"/>
      <c r="X210" s="5"/>
      <c r="Y210" s="5"/>
      <c r="Z210" s="5"/>
      <c r="AC210" s="5"/>
      <c r="AD210" s="5"/>
      <c r="AE210" s="5"/>
      <c r="AF210" s="5"/>
      <c r="AG210" s="5"/>
      <c r="AH210" s="5"/>
      <c r="AI210" s="58"/>
      <c r="AJ210" s="31"/>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c r="IW210" s="5"/>
      <c r="IX210" s="5"/>
      <c r="IY210" s="5"/>
      <c r="IZ210" s="5"/>
      <c r="JA210" s="5"/>
      <c r="JB210" s="5"/>
      <c r="JC210" s="5"/>
      <c r="JD210" s="5"/>
      <c r="JE210" s="5"/>
      <c r="JF210" s="5"/>
      <c r="JG210" s="5"/>
      <c r="JH210" s="5"/>
      <c r="JI210" s="5"/>
      <c r="JJ210" s="5"/>
      <c r="JK210" s="5"/>
      <c r="JL210" s="5"/>
      <c r="JM210" s="5"/>
      <c r="JN210" s="5"/>
      <c r="JO210" s="5"/>
      <c r="JP210" s="5"/>
      <c r="JQ210" s="5"/>
      <c r="JR210" s="5"/>
      <c r="JS210" s="5"/>
      <c r="JT210" s="5"/>
      <c r="JU210" s="5"/>
      <c r="JV210" s="5"/>
      <c r="JW210" s="5"/>
      <c r="JX210" s="5"/>
      <c r="JY210" s="5"/>
      <c r="JZ210" s="5"/>
      <c r="KA210" s="5"/>
      <c r="KB210" s="5"/>
      <c r="KC210" s="5"/>
      <c r="KD210" s="5"/>
      <c r="KE210" s="5"/>
      <c r="KF210" s="5"/>
      <c r="KG210" s="5"/>
      <c r="KH210" s="5"/>
      <c r="KI210" s="5"/>
      <c r="KJ210" s="5"/>
      <c r="KK210" s="5"/>
      <c r="KL210" s="5"/>
      <c r="KM210" s="5"/>
      <c r="KN210" s="5"/>
      <c r="KO210" s="5"/>
      <c r="KP210" s="5"/>
      <c r="KQ210" s="5"/>
      <c r="KR210" s="5"/>
      <c r="KS210" s="5"/>
      <c r="KT210" s="5"/>
      <c r="KU210" s="5"/>
      <c r="KV210" s="5"/>
      <c r="KW210" s="5"/>
      <c r="KX210" s="5"/>
      <c r="KY210" s="5"/>
      <c r="KZ210" s="5"/>
      <c r="LA210" s="5"/>
      <c r="LB210" s="5"/>
      <c r="LC210" s="5"/>
      <c r="LD210" s="5"/>
      <c r="LE210" s="5"/>
      <c r="LF210" s="5"/>
      <c r="LG210" s="5"/>
      <c r="LH210" s="5"/>
      <c r="LI210" s="5"/>
      <c r="LJ210" s="5"/>
      <c r="LK210" s="5"/>
      <c r="LL210" s="5"/>
      <c r="LM210" s="5"/>
      <c r="LN210" s="5"/>
      <c r="LO210" s="5"/>
      <c r="LP210" s="5"/>
      <c r="LQ210" s="5"/>
      <c r="LR210" s="5"/>
      <c r="LS210" s="5"/>
      <c r="LT210" s="5"/>
      <c r="LU210" s="5"/>
      <c r="LV210" s="5"/>
      <c r="LW210" s="5"/>
      <c r="LX210" s="5"/>
      <c r="LY210" s="5"/>
      <c r="LZ210" s="5"/>
      <c r="MA210" s="5"/>
      <c r="MB210" s="5"/>
      <c r="MC210" s="5"/>
      <c r="MD210" s="5"/>
      <c r="ME210" s="5"/>
      <c r="MF210" s="5"/>
      <c r="MG210" s="5"/>
      <c r="MH210" s="5"/>
      <c r="MI210" s="5"/>
      <c r="MJ210" s="5"/>
      <c r="MK210" s="5"/>
      <c r="ML210" s="5"/>
      <c r="MM210" s="5"/>
      <c r="MN210" s="5"/>
      <c r="MO210" s="5"/>
      <c r="MP210" s="5"/>
      <c r="MQ210" s="5"/>
      <c r="MR210" s="5"/>
      <c r="MS210" s="5"/>
      <c r="MT210" s="5"/>
      <c r="MU210" s="5"/>
      <c r="MV210" s="5"/>
      <c r="MW210" s="5"/>
      <c r="MX210" s="5"/>
      <c r="MY210" s="5"/>
      <c r="MZ210" s="5"/>
      <c r="NA210" s="5"/>
      <c r="NB210" s="5"/>
      <c r="NC210" s="5"/>
      <c r="ND210" s="5"/>
      <c r="NE210" s="5"/>
      <c r="NF210" s="5"/>
      <c r="NG210" s="5"/>
      <c r="NH210" s="5"/>
      <c r="NI210" s="5"/>
      <c r="NJ210" s="5"/>
      <c r="NK210" s="5"/>
      <c r="NL210" s="5"/>
      <c r="NM210" s="5"/>
      <c r="NN210" s="5"/>
      <c r="NO210" s="5"/>
      <c r="NP210" s="5"/>
      <c r="NQ210" s="5"/>
      <c r="NR210" s="5"/>
      <c r="NS210" s="5"/>
      <c r="NT210" s="5"/>
      <c r="NU210" s="5"/>
      <c r="NV210" s="5"/>
      <c r="NW210" s="5"/>
      <c r="NX210" s="5"/>
      <c r="NY210" s="5"/>
      <c r="NZ210" s="5"/>
      <c r="OA210" s="5"/>
      <c r="OB210" s="5"/>
      <c r="OC210" s="5"/>
      <c r="OD210" s="5"/>
      <c r="OE210" s="5"/>
      <c r="OF210" s="5"/>
      <c r="OG210" s="5"/>
      <c r="OH210" s="5"/>
      <c r="OI210" s="5"/>
      <c r="OJ210" s="5"/>
      <c r="OK210" s="5"/>
      <c r="OL210" s="5"/>
      <c r="OM210" s="5"/>
      <c r="ON210" s="5"/>
      <c r="OO210" s="5"/>
      <c r="OP210" s="5"/>
      <c r="OQ210" s="5"/>
      <c r="OR210" s="5"/>
      <c r="OS210" s="5"/>
      <c r="OT210" s="5"/>
      <c r="OU210" s="5"/>
      <c r="OV210" s="5"/>
      <c r="OW210" s="5"/>
      <c r="OX210" s="5"/>
      <c r="OY210" s="5"/>
      <c r="OZ210" s="5"/>
      <c r="PA210" s="5"/>
      <c r="PB210" s="5"/>
      <c r="PC210" s="5"/>
      <c r="PD210" s="5"/>
      <c r="PE210" s="5"/>
      <c r="PF210" s="5"/>
      <c r="PG210" s="5"/>
      <c r="PH210" s="5"/>
      <c r="PI210" s="5"/>
      <c r="PJ210" s="5"/>
      <c r="PK210" s="5"/>
      <c r="PL210" s="5"/>
      <c r="PM210" s="5"/>
      <c r="PN210" s="5"/>
      <c r="PO210" s="5"/>
      <c r="PP210" s="5"/>
      <c r="PQ210" s="5"/>
      <c r="PR210" s="5"/>
      <c r="PS210" s="5"/>
      <c r="PT210" s="5"/>
      <c r="PU210" s="5"/>
      <c r="PV210" s="5"/>
      <c r="PW210" s="5"/>
      <c r="PX210" s="5"/>
      <c r="PY210" s="5"/>
      <c r="PZ210" s="5"/>
      <c r="QA210" s="5"/>
      <c r="QB210" s="5"/>
      <c r="QC210" s="5"/>
      <c r="QD210" s="5"/>
      <c r="QE210" s="5"/>
      <c r="QF210" s="5"/>
      <c r="QG210" s="5"/>
      <c r="QH210" s="5"/>
      <c r="QI210" s="5"/>
      <c r="QJ210" s="5"/>
      <c r="QK210" s="5"/>
      <c r="QL210" s="5"/>
      <c r="QM210" s="5"/>
      <c r="QN210" s="5"/>
      <c r="QO210" s="5"/>
      <c r="QP210" s="5"/>
      <c r="QQ210" s="5"/>
      <c r="QR210" s="5"/>
      <c r="QS210" s="5"/>
      <c r="QT210" s="5"/>
      <c r="QU210" s="5"/>
      <c r="QV210" s="5"/>
      <c r="QW210" s="5"/>
      <c r="QX210" s="5"/>
      <c r="QY210" s="5"/>
      <c r="QZ210" s="5"/>
      <c r="RA210" s="5"/>
      <c r="RB210" s="5"/>
      <c r="RC210" s="5"/>
      <c r="RD210" s="5"/>
      <c r="RE210" s="5"/>
      <c r="RF210" s="5"/>
      <c r="RG210" s="5"/>
      <c r="RH210" s="5"/>
      <c r="RI210" s="5"/>
      <c r="RJ210" s="5"/>
      <c r="RK210" s="5"/>
      <c r="RL210" s="5"/>
      <c r="RM210" s="5"/>
      <c r="RN210" s="5"/>
      <c r="RO210" s="5"/>
      <c r="RP210" s="5"/>
      <c r="RQ210" s="5"/>
      <c r="RR210" s="5"/>
      <c r="RS210" s="5"/>
      <c r="RT210" s="5"/>
      <c r="RU210" s="5"/>
      <c r="RV210" s="5"/>
      <c r="RW210" s="5"/>
      <c r="RX210" s="5"/>
      <c r="RY210" s="5"/>
      <c r="RZ210" s="5"/>
      <c r="SA210" s="5"/>
      <c r="SB210" s="5"/>
      <c r="SC210" s="5"/>
      <c r="SD210" s="5"/>
      <c r="SE210" s="5"/>
      <c r="SF210" s="5"/>
      <c r="SG210" s="5"/>
      <c r="SH210" s="5"/>
      <c r="SI210" s="5"/>
      <c r="SJ210" s="5"/>
      <c r="SK210" s="5"/>
      <c r="SL210" s="5"/>
      <c r="SM210" s="5"/>
      <c r="SN210" s="5"/>
      <c r="SO210" s="5"/>
      <c r="SP210" s="5"/>
      <c r="SQ210" s="5"/>
      <c r="SR210" s="5"/>
      <c r="SS210" s="5"/>
      <c r="ST210" s="5"/>
      <c r="SU210" s="5"/>
      <c r="SV210" s="5"/>
      <c r="SW210" s="5"/>
      <c r="SX210" s="5"/>
      <c r="SY210" s="5"/>
      <c r="SZ210" s="5"/>
      <c r="TA210" s="5"/>
      <c r="TB210" s="5"/>
      <c r="TC210" s="5"/>
      <c r="TD210" s="5"/>
      <c r="TE210" s="5"/>
      <c r="TF210" s="5"/>
      <c r="TG210" s="5"/>
      <c r="TH210" s="5"/>
      <c r="TI210" s="5"/>
      <c r="TJ210" s="5"/>
      <c r="TK210" s="5"/>
      <c r="TL210" s="5"/>
      <c r="TM210" s="5"/>
      <c r="TN210" s="5"/>
      <c r="TO210" s="5"/>
      <c r="TP210" s="5"/>
      <c r="TQ210" s="5"/>
      <c r="TR210" s="5"/>
      <c r="TS210" s="5"/>
      <c r="TT210" s="5"/>
      <c r="TU210" s="5"/>
      <c r="TV210" s="5"/>
      <c r="TW210" s="5"/>
      <c r="TX210" s="5"/>
      <c r="TY210" s="5"/>
      <c r="TZ210" s="5"/>
      <c r="UA210" s="5"/>
      <c r="UB210" s="5"/>
      <c r="UC210" s="5"/>
      <c r="UD210" s="5"/>
      <c r="UE210" s="5"/>
      <c r="UF210" s="5"/>
      <c r="UG210" s="5"/>
      <c r="UH210" s="5"/>
      <c r="UI210" s="5"/>
      <c r="UJ210" s="5"/>
      <c r="UK210" s="5"/>
      <c r="UL210" s="5"/>
      <c r="UM210" s="5"/>
      <c r="UN210" s="5"/>
      <c r="UO210" s="5"/>
      <c r="UP210" s="5"/>
      <c r="UQ210" s="5"/>
      <c r="UR210" s="5"/>
      <c r="US210" s="5"/>
      <c r="UT210" s="5"/>
      <c r="UU210" s="5"/>
      <c r="UV210" s="5"/>
      <c r="UW210" s="5"/>
      <c r="UX210" s="5"/>
      <c r="UY210" s="5"/>
      <c r="UZ210" s="5"/>
      <c r="VA210" s="5"/>
      <c r="VB210" s="5"/>
      <c r="VC210" s="5"/>
      <c r="VD210" s="5"/>
      <c r="VE210" s="5"/>
      <c r="VF210" s="5"/>
      <c r="VG210" s="5"/>
      <c r="VH210" s="5"/>
      <c r="VI210" s="5"/>
      <c r="VJ210" s="5"/>
      <c r="VK210" s="5"/>
      <c r="VL210" s="5"/>
      <c r="VM210" s="5"/>
      <c r="VN210" s="5"/>
      <c r="VO210" s="5"/>
      <c r="VP210" s="5"/>
      <c r="VQ210" s="5"/>
      <c r="VR210" s="5"/>
      <c r="VS210" s="5"/>
      <c r="VT210" s="5"/>
      <c r="VU210" s="5"/>
      <c r="VV210" s="5"/>
      <c r="VW210" s="5"/>
      <c r="VX210" s="5"/>
      <c r="VY210" s="5"/>
      <c r="VZ210" s="5"/>
      <c r="WA210" s="5"/>
      <c r="WB210" s="5"/>
      <c r="WC210" s="5"/>
      <c r="WD210" s="5"/>
      <c r="WE210" s="5"/>
      <c r="WF210" s="5"/>
      <c r="WG210" s="5"/>
      <c r="WH210" s="5"/>
      <c r="WI210" s="5"/>
      <c r="WJ210" s="5"/>
      <c r="WK210" s="5"/>
      <c r="WL210" s="5"/>
      <c r="WM210" s="5"/>
      <c r="WN210" s="5"/>
      <c r="WO210" s="5"/>
      <c r="WP210" s="5"/>
      <c r="WQ210" s="5"/>
      <c r="WR210" s="5"/>
      <c r="WS210" s="5"/>
      <c r="WT210" s="5"/>
      <c r="WU210" s="5"/>
      <c r="WV210" s="5"/>
      <c r="WW210" s="5"/>
      <c r="WX210" s="5"/>
      <c r="WY210" s="5"/>
      <c r="WZ210" s="5"/>
      <c r="XA210" s="5"/>
      <c r="XB210" s="5"/>
      <c r="XC210" s="5"/>
      <c r="XD210" s="5"/>
      <c r="XE210" s="5"/>
      <c r="XF210" s="5"/>
      <c r="XG210" s="5"/>
      <c r="XH210" s="5"/>
      <c r="XI210" s="5"/>
      <c r="XJ210" s="5"/>
      <c r="XK210" s="5"/>
      <c r="XL210" s="5"/>
      <c r="XM210" s="5"/>
      <c r="XN210" s="5"/>
      <c r="XO210" s="5"/>
      <c r="XP210" s="5"/>
      <c r="XQ210" s="5"/>
      <c r="XR210" s="5"/>
      <c r="XS210" s="5"/>
      <c r="XT210" s="5"/>
      <c r="XU210" s="5"/>
      <c r="XV210" s="5"/>
      <c r="XW210" s="5"/>
      <c r="XX210" s="5"/>
      <c r="XY210" s="5"/>
      <c r="XZ210" s="5"/>
      <c r="YA210" s="5"/>
      <c r="YB210" s="5"/>
      <c r="YC210" s="5"/>
      <c r="YD210" s="5"/>
      <c r="YE210" s="5"/>
      <c r="YF210" s="5"/>
      <c r="YG210" s="5"/>
      <c r="YH210" s="5"/>
      <c r="YI210" s="5"/>
      <c r="YJ210" s="5"/>
      <c r="YK210" s="5"/>
      <c r="YL210" s="5"/>
      <c r="YM210" s="5"/>
      <c r="YN210" s="5"/>
      <c r="YO210" s="5"/>
      <c r="YP210" s="5"/>
      <c r="YQ210" s="5"/>
      <c r="YR210" s="5"/>
      <c r="YS210" s="5"/>
      <c r="YT210" s="5"/>
      <c r="YU210" s="5"/>
      <c r="YV210" s="5"/>
      <c r="YW210" s="5"/>
      <c r="YX210" s="5"/>
      <c r="YY210" s="5"/>
      <c r="YZ210" s="5"/>
      <c r="ZA210" s="5"/>
      <c r="ZB210" s="5"/>
      <c r="ZC210" s="5"/>
      <c r="ZD210" s="5"/>
      <c r="ZE210" s="5"/>
      <c r="ZF210" s="5"/>
      <c r="ZG210" s="5"/>
      <c r="ZH210" s="5"/>
      <c r="ZI210" s="5"/>
      <c r="ZJ210" s="5"/>
      <c r="ZK210" s="5"/>
      <c r="ZL210" s="5"/>
      <c r="ZM210" s="5"/>
      <c r="ZN210" s="5"/>
      <c r="ZO210" s="5"/>
      <c r="ZP210" s="5"/>
      <c r="ZQ210" s="5"/>
      <c r="ZR210" s="5"/>
      <c r="ZS210" s="5"/>
      <c r="ZT210" s="5"/>
      <c r="ZU210" s="5"/>
      <c r="ZV210" s="5"/>
      <c r="ZW210" s="5"/>
      <c r="ZX210" s="5"/>
      <c r="ZY210" s="5"/>
      <c r="ZZ210" s="5"/>
      <c r="AAA210" s="5"/>
      <c r="AAB210" s="5"/>
      <c r="AAC210" s="5"/>
      <c r="AAD210" s="5"/>
      <c r="AAE210" s="5"/>
      <c r="AAF210" s="5"/>
      <c r="AAG210" s="5"/>
      <c r="AAH210" s="5"/>
      <c r="AAI210" s="5"/>
      <c r="AAJ210" s="5"/>
      <c r="AAK210" s="5"/>
      <c r="AAL210" s="5"/>
      <c r="AAM210" s="5"/>
      <c r="AAN210" s="5"/>
      <c r="AAO210" s="5"/>
      <c r="AAP210" s="5"/>
      <c r="AAQ210" s="5"/>
      <c r="AAR210" s="5"/>
      <c r="AAS210" s="5"/>
      <c r="AAT210" s="5"/>
      <c r="AAU210" s="5"/>
      <c r="AAV210" s="5"/>
      <c r="AAW210" s="5"/>
      <c r="AAX210" s="5"/>
      <c r="AAY210" s="5"/>
      <c r="AAZ210" s="5"/>
      <c r="ABA210" s="5"/>
      <c r="ABB210" s="5"/>
      <c r="ABC210" s="5"/>
      <c r="ABD210" s="5"/>
      <c r="ABE210" s="5"/>
      <c r="ABF210" s="5"/>
      <c r="ABG210" s="5"/>
      <c r="ABH210" s="5"/>
      <c r="ABI210" s="5"/>
      <c r="ABJ210" s="5"/>
      <c r="ABK210" s="5"/>
      <c r="ABL210" s="5"/>
      <c r="ABM210" s="5"/>
      <c r="ABN210" s="5"/>
      <c r="ABO210" s="5"/>
      <c r="ABP210" s="5"/>
      <c r="ABQ210" s="5"/>
      <c r="ABR210" s="5"/>
      <c r="ABS210" s="5"/>
      <c r="ABT210" s="5"/>
      <c r="ABU210" s="5"/>
      <c r="ABV210" s="5"/>
      <c r="ABW210" s="5"/>
      <c r="ABX210" s="5"/>
      <c r="ABY210" s="5"/>
      <c r="ABZ210" s="5"/>
      <c r="ACA210" s="5"/>
      <c r="ACB210" s="5"/>
      <c r="ACC210" s="5"/>
      <c r="ACD210" s="5"/>
      <c r="ACE210" s="5"/>
      <c r="ACF210" s="5"/>
      <c r="ACG210" s="5"/>
      <c r="ACH210" s="5"/>
      <c r="ACI210" s="5"/>
      <c r="ACJ210" s="5"/>
      <c r="ACK210" s="5"/>
      <c r="ACL210" s="5"/>
      <c r="ACM210" s="5"/>
      <c r="ACN210" s="5"/>
      <c r="ACO210" s="5"/>
      <c r="ACP210" s="5"/>
      <c r="ACQ210" s="5"/>
      <c r="ACR210" s="5"/>
      <c r="ACS210" s="5"/>
      <c r="ACT210" s="5"/>
      <c r="ACU210" s="5"/>
      <c r="ACV210" s="5"/>
      <c r="ACW210" s="5"/>
      <c r="ACX210" s="5"/>
      <c r="ACY210" s="5"/>
      <c r="ACZ210" s="5"/>
      <c r="ADA210" s="5"/>
      <c r="ADB210" s="5"/>
      <c r="ADC210" s="5"/>
      <c r="ADD210" s="5"/>
      <c r="ADE210" s="5"/>
      <c r="ADF210" s="5"/>
      <c r="ADG210" s="5"/>
      <c r="ADH210" s="5"/>
      <c r="ADI210" s="5"/>
      <c r="ADJ210" s="5"/>
      <c r="ADK210" s="5"/>
      <c r="ADL210" s="5"/>
      <c r="ADM210" s="5"/>
      <c r="ADN210" s="5"/>
      <c r="ADO210" s="5"/>
      <c r="ADP210" s="5"/>
      <c r="ADQ210" s="5"/>
      <c r="ADR210" s="5"/>
      <c r="ADS210" s="5"/>
      <c r="ADT210" s="5"/>
      <c r="ADU210" s="5"/>
      <c r="ADV210" s="5"/>
      <c r="ADW210" s="5"/>
      <c r="ADX210" s="5"/>
      <c r="ADY210" s="5"/>
      <c r="ADZ210" s="5"/>
      <c r="AEA210" s="5"/>
      <c r="AEB210" s="5"/>
      <c r="AEC210" s="5"/>
      <c r="AED210" s="5"/>
      <c r="AEE210" s="5"/>
      <c r="AEF210" s="5"/>
      <c r="AEG210" s="5"/>
      <c r="AEH210" s="5"/>
      <c r="AEI210" s="5"/>
      <c r="AEJ210" s="5"/>
      <c r="AEK210" s="5"/>
      <c r="AEL210" s="5"/>
      <c r="AEM210" s="5"/>
      <c r="AEN210" s="5"/>
      <c r="AEO210" s="5"/>
      <c r="AEP210" s="5"/>
      <c r="AEQ210" s="5"/>
      <c r="AER210" s="5"/>
      <c r="AES210" s="5"/>
      <c r="AET210" s="5"/>
      <c r="AEU210" s="5"/>
      <c r="AEV210" s="5"/>
      <c r="AEW210" s="5"/>
      <c r="AEX210" s="5"/>
      <c r="AEY210" s="5"/>
      <c r="AEZ210" s="5"/>
      <c r="AFA210" s="5"/>
      <c r="AFB210" s="5"/>
      <c r="AFC210" s="5"/>
      <c r="AFD210" s="5"/>
      <c r="AFE210" s="5"/>
      <c r="AFF210" s="5"/>
      <c r="AFG210" s="5"/>
      <c r="AFH210" s="5"/>
      <c r="AFI210" s="5"/>
      <c r="AFJ210" s="5"/>
      <c r="AFK210" s="5"/>
      <c r="AFL210" s="5"/>
      <c r="AFM210" s="5"/>
      <c r="AFN210" s="5"/>
      <c r="AFO210" s="5"/>
      <c r="AFP210" s="5"/>
      <c r="AFQ210" s="5"/>
      <c r="AFR210" s="5"/>
      <c r="AFS210" s="5"/>
      <c r="AFT210" s="5"/>
      <c r="AFU210" s="5"/>
      <c r="AFV210" s="5"/>
      <c r="AFW210" s="5"/>
      <c r="AFX210" s="5"/>
      <c r="AFY210" s="5"/>
      <c r="AFZ210" s="5"/>
      <c r="AGA210" s="5"/>
      <c r="AGB210" s="5"/>
      <c r="AGC210" s="5"/>
      <c r="AGD210" s="5"/>
      <c r="AGE210" s="5"/>
      <c r="AGF210" s="5"/>
      <c r="AGG210" s="5"/>
      <c r="AGH210" s="5"/>
      <c r="AGI210" s="5"/>
      <c r="AGJ210" s="5"/>
      <c r="AGK210" s="5"/>
      <c r="AGL210" s="5"/>
      <c r="AGM210" s="5"/>
      <c r="AGN210" s="5"/>
      <c r="AGO210" s="5"/>
      <c r="AGP210" s="5"/>
      <c r="AGQ210" s="5"/>
      <c r="AGR210" s="5"/>
      <c r="AGS210" s="5"/>
      <c r="AGT210" s="5"/>
      <c r="AGU210" s="5"/>
      <c r="AGV210" s="5"/>
      <c r="AGW210" s="5"/>
      <c r="AGX210" s="5"/>
      <c r="AGY210" s="5"/>
      <c r="AGZ210" s="5"/>
      <c r="AHA210" s="5"/>
      <c r="AHB210" s="5"/>
      <c r="AHC210" s="5"/>
      <c r="AHD210" s="5"/>
      <c r="AHE210" s="5"/>
      <c r="AHF210" s="5"/>
      <c r="AHG210" s="5"/>
      <c r="AHH210" s="5"/>
      <c r="AHI210" s="5"/>
      <c r="AHJ210" s="5"/>
      <c r="AHK210" s="5"/>
      <c r="AHL210" s="5"/>
      <c r="AHM210" s="5"/>
      <c r="AHN210" s="5"/>
      <c r="AHO210" s="5"/>
      <c r="AHP210" s="5"/>
      <c r="AHQ210" s="5"/>
      <c r="AHR210" s="5"/>
      <c r="AHS210" s="5"/>
      <c r="AHT210" s="5"/>
      <c r="AHU210" s="5"/>
      <c r="AHV210" s="5"/>
      <c r="AHW210" s="5"/>
      <c r="AHX210" s="5"/>
      <c r="AHY210" s="5"/>
      <c r="AHZ210" s="5"/>
      <c r="AIA210" s="5"/>
      <c r="AIB210" s="5"/>
      <c r="AIC210" s="5"/>
      <c r="AID210" s="5"/>
      <c r="AIE210" s="5"/>
      <c r="AIF210" s="5"/>
      <c r="AIG210" s="5"/>
      <c r="AIH210" s="5"/>
      <c r="AII210" s="5"/>
      <c r="AIJ210" s="5"/>
      <c r="AIK210" s="5"/>
      <c r="AIL210" s="5"/>
      <c r="AIM210" s="5"/>
      <c r="AIN210" s="5"/>
      <c r="AIO210" s="5"/>
      <c r="AIP210" s="5"/>
      <c r="AIQ210" s="5"/>
      <c r="AIR210" s="5"/>
      <c r="AIS210" s="5"/>
      <c r="AIT210" s="5"/>
      <c r="AIU210" s="5"/>
      <c r="AIV210" s="5"/>
      <c r="AIW210" s="5"/>
      <c r="AIX210" s="5"/>
      <c r="AIY210" s="5"/>
      <c r="AIZ210" s="5"/>
      <c r="AJA210" s="5"/>
      <c r="AJB210" s="5"/>
      <c r="AJC210" s="5"/>
      <c r="AJD210" s="5"/>
      <c r="AJE210" s="5"/>
      <c r="AJF210" s="5"/>
      <c r="AJG210" s="5"/>
      <c r="AJH210" s="5"/>
      <c r="AJI210" s="5"/>
      <c r="AJJ210" s="5"/>
      <c r="AJK210" s="5"/>
      <c r="AJL210" s="5"/>
      <c r="AJM210" s="5"/>
      <c r="AJN210" s="5"/>
      <c r="AJO210" s="5"/>
      <c r="AJP210" s="5"/>
      <c r="AJQ210" s="5"/>
      <c r="AJR210" s="5"/>
      <c r="AJS210" s="5"/>
      <c r="AJT210" s="5"/>
      <c r="AJU210" s="5"/>
      <c r="AJV210" s="5"/>
      <c r="AJW210" s="5"/>
      <c r="AJX210" s="5"/>
      <c r="AJY210" s="5"/>
      <c r="AJZ210" s="5"/>
      <c r="AKA210" s="5"/>
      <c r="AKB210" s="5"/>
      <c r="AKC210" s="5"/>
      <c r="AKD210" s="5"/>
      <c r="AKE210" s="5"/>
      <c r="AKF210" s="5"/>
      <c r="AKG210" s="5"/>
      <c r="AKH210" s="5"/>
      <c r="AKI210" s="5"/>
      <c r="AKJ210" s="5"/>
      <c r="AKK210" s="5"/>
      <c r="AKL210" s="5"/>
      <c r="AKM210" s="5"/>
      <c r="AKN210" s="5"/>
      <c r="AKO210" s="5"/>
      <c r="AKP210" s="5"/>
      <c r="AKQ210" s="5"/>
      <c r="AKR210" s="5"/>
      <c r="AKS210" s="5"/>
      <c r="AKT210" s="5"/>
      <c r="AKU210" s="5"/>
      <c r="AKV210" s="5"/>
      <c r="AKW210" s="5"/>
      <c r="AKX210" s="5"/>
      <c r="AKY210" s="5"/>
      <c r="AKZ210" s="5"/>
      <c r="ALA210" s="5"/>
      <c r="ALB210" s="5"/>
      <c r="ALC210" s="5"/>
      <c r="ALD210" s="5"/>
      <c r="ALE210" s="5"/>
      <c r="ALF210" s="5"/>
      <c r="ALG210" s="5"/>
      <c r="ALH210" s="5"/>
      <c r="ALI210" s="5"/>
      <c r="ALJ210" s="5"/>
      <c r="ALK210" s="5"/>
      <c r="ALL210" s="5"/>
      <c r="ALM210" s="5"/>
      <c r="ALN210" s="5"/>
      <c r="ALO210" s="5"/>
      <c r="ALP210" s="5"/>
      <c r="ALQ210" s="5"/>
      <c r="ALR210" s="5"/>
      <c r="ALS210" s="5"/>
      <c r="ALT210" s="5"/>
      <c r="ALU210" s="5"/>
      <c r="ALV210" s="5"/>
      <c r="ALW210" s="5"/>
      <c r="ALX210" s="5"/>
      <c r="ALY210" s="5"/>
      <c r="ALZ210" s="5"/>
      <c r="AMA210" s="5"/>
      <c r="AMB210" s="5"/>
      <c r="AMC210" s="5"/>
      <c r="AMD210" s="5"/>
      <c r="AME210" s="5"/>
      <c r="AMF210" s="5"/>
      <c r="AMG210" s="5"/>
      <c r="AMH210" s="5"/>
      <c r="AMI210" s="5"/>
      <c r="AMJ210" s="5"/>
      <c r="AMK210" s="5"/>
      <c r="AML210" s="5"/>
      <c r="AMM210" s="5"/>
      <c r="AMN210" s="5"/>
    </row>
    <row r="211" spans="2:1028" x14ac:dyDescent="0.15">
      <c r="U211" s="5"/>
      <c r="V211" s="5"/>
      <c r="W211" s="5"/>
      <c r="X211" s="5"/>
      <c r="AA211" s="3"/>
      <c r="AB211" s="3"/>
      <c r="AE211" s="5"/>
      <c r="AF211" s="5"/>
      <c r="AI211" s="58"/>
      <c r="AJ211" s="31"/>
    </row>
    <row r="212" spans="2:1028" x14ac:dyDescent="0.15">
      <c r="U212" s="5"/>
      <c r="V212" s="5"/>
      <c r="W212" s="5"/>
      <c r="X212" s="5"/>
      <c r="AA212" s="3"/>
      <c r="AB212" s="3"/>
      <c r="AE212" s="5"/>
      <c r="AF212" s="5"/>
      <c r="AI212" s="58"/>
      <c r="AJ212" s="31"/>
    </row>
    <row r="213" spans="2:1028" x14ac:dyDescent="0.15">
      <c r="U213" s="5"/>
      <c r="V213" s="5"/>
      <c r="W213" s="5"/>
      <c r="X213" s="5"/>
      <c r="AA213" s="3"/>
      <c r="AB213" s="3"/>
      <c r="AE213" s="5"/>
      <c r="AF213" s="5"/>
      <c r="AI213" s="58"/>
      <c r="AJ213" s="31"/>
    </row>
    <row r="214" spans="2:1028" x14ac:dyDescent="0.15">
      <c r="U214" s="5"/>
      <c r="V214" s="5"/>
      <c r="W214" s="5"/>
      <c r="X214" s="5"/>
      <c r="AA214" s="3"/>
      <c r="AB214" s="3"/>
      <c r="AE214" s="5"/>
      <c r="AF214" s="5"/>
      <c r="AI214" s="58"/>
      <c r="AJ214" s="31"/>
    </row>
    <row r="215" spans="2:1028" x14ac:dyDescent="0.15">
      <c r="U215" s="5"/>
      <c r="V215" s="5"/>
      <c r="W215" s="5"/>
      <c r="X215" s="5"/>
      <c r="AA215" s="3"/>
      <c r="AB215" s="3"/>
      <c r="AE215" s="5"/>
      <c r="AF215" s="5"/>
      <c r="AI215" s="58"/>
      <c r="AJ215" s="31"/>
    </row>
    <row r="216" spans="2:1028" x14ac:dyDescent="0.15">
      <c r="B216" s="8"/>
      <c r="C216" s="8"/>
      <c r="D216" s="10"/>
      <c r="E216" s="7"/>
      <c r="F216" s="17"/>
      <c r="G216" s="17"/>
      <c r="H216" s="17"/>
      <c r="I216" s="6"/>
      <c r="N216" s="16"/>
      <c r="O216" s="16"/>
      <c r="P216" s="16"/>
      <c r="Q216" s="16"/>
      <c r="R216" s="17"/>
      <c r="S216" s="18"/>
      <c r="T216" s="18"/>
      <c r="U216" s="17"/>
      <c r="V216" s="17"/>
      <c r="W216" s="5"/>
      <c r="X216" s="5"/>
      <c r="AA216" s="3"/>
      <c r="AB216" s="3"/>
      <c r="AE216" s="5"/>
      <c r="AF216" s="5"/>
      <c r="AI216" s="58"/>
      <c r="AJ216" s="31"/>
    </row>
    <row r="217" spans="2:1028" x14ac:dyDescent="0.15">
      <c r="B217" s="8"/>
      <c r="C217" s="8"/>
      <c r="D217" s="10"/>
      <c r="E217" s="7"/>
      <c r="F217" s="17"/>
      <c r="G217" s="17"/>
      <c r="H217" s="17"/>
      <c r="I217" s="6"/>
      <c r="N217" s="16"/>
      <c r="O217" s="16"/>
      <c r="P217" s="16"/>
      <c r="Q217" s="16"/>
      <c r="R217" s="17"/>
      <c r="S217" s="18"/>
      <c r="T217" s="18"/>
      <c r="U217" s="17"/>
      <c r="V217" s="17"/>
      <c r="W217" s="5"/>
      <c r="X217" s="5"/>
      <c r="AA217" s="3"/>
      <c r="AB217" s="3"/>
      <c r="AE217" s="5"/>
      <c r="AF217" s="5"/>
      <c r="AI217" s="58"/>
      <c r="AJ217" s="31"/>
    </row>
    <row r="218" spans="2:1028" x14ac:dyDescent="0.15">
      <c r="B218" s="8"/>
      <c r="C218" s="8"/>
      <c r="D218" s="10"/>
      <c r="E218" s="7"/>
      <c r="F218" s="17"/>
      <c r="G218" s="17"/>
      <c r="H218" s="17"/>
      <c r="I218" s="6"/>
      <c r="N218" s="16"/>
      <c r="O218" s="16"/>
      <c r="P218" s="16"/>
      <c r="Q218" s="16"/>
      <c r="R218" s="17"/>
      <c r="S218" s="18"/>
      <c r="T218" s="18"/>
      <c r="U218" s="17"/>
      <c r="V218" s="17"/>
      <c r="W218" s="5"/>
      <c r="X218" s="5"/>
      <c r="AA218" s="3"/>
      <c r="AB218" s="3"/>
      <c r="AE218" s="5"/>
      <c r="AF218" s="5"/>
      <c r="AI218" s="58"/>
      <c r="AJ218" s="31"/>
    </row>
    <row r="219" spans="2:1028" ht="28" x14ac:dyDescent="0.3">
      <c r="B219" s="102" t="s">
        <v>544</v>
      </c>
      <c r="C219" s="8"/>
      <c r="D219" s="10"/>
      <c r="E219" s="7"/>
      <c r="F219" s="17"/>
      <c r="G219" s="17"/>
      <c r="H219" s="17"/>
      <c r="I219" s="6"/>
      <c r="N219" s="16"/>
      <c r="O219" s="16"/>
      <c r="P219" s="16"/>
      <c r="Q219" s="16"/>
      <c r="R219" s="17"/>
      <c r="S219" s="18"/>
      <c r="T219" s="18"/>
      <c r="U219" s="17"/>
      <c r="V219" s="17"/>
      <c r="W219" s="5"/>
      <c r="X219" s="5"/>
      <c r="AA219" s="3"/>
      <c r="AB219" s="3"/>
      <c r="AE219" s="5"/>
      <c r="AF219" s="5"/>
      <c r="AI219" s="58"/>
      <c r="AJ219" s="31"/>
    </row>
    <row r="220" spans="2:1028" x14ac:dyDescent="0.15">
      <c r="B220" s="8"/>
      <c r="C220" s="8"/>
      <c r="D220" s="10"/>
      <c r="E220" s="7"/>
      <c r="F220" s="17"/>
      <c r="G220" s="17"/>
      <c r="H220" s="17"/>
      <c r="I220" s="6"/>
      <c r="N220" s="16"/>
      <c r="O220" s="16"/>
      <c r="P220" s="16"/>
      <c r="Q220" s="16"/>
      <c r="R220" s="17"/>
      <c r="S220" s="18"/>
      <c r="T220" s="18"/>
      <c r="U220" s="17"/>
      <c r="V220" s="17"/>
      <c r="W220" s="5"/>
      <c r="X220" s="5"/>
      <c r="AA220" s="3"/>
      <c r="AB220" s="3"/>
      <c r="AE220" s="5"/>
      <c r="AF220" s="5"/>
      <c r="AI220" s="58"/>
      <c r="AJ220" s="31"/>
    </row>
    <row r="221" spans="2:1028" x14ac:dyDescent="0.15">
      <c r="B221" s="265" t="s">
        <v>645</v>
      </c>
      <c r="C221" s="265"/>
      <c r="D221" s="265"/>
      <c r="E221" s="265"/>
      <c r="F221" s="265"/>
      <c r="G221" s="265"/>
      <c r="H221" s="265"/>
      <c r="I221" s="6"/>
      <c r="N221" s="16"/>
      <c r="O221" s="16"/>
      <c r="P221" s="16"/>
      <c r="Q221" s="16"/>
      <c r="R221" s="17"/>
      <c r="S221" s="18"/>
      <c r="T221" s="18"/>
      <c r="U221" s="17"/>
      <c r="V221" s="17"/>
      <c r="W221" s="5"/>
      <c r="X221" s="5"/>
      <c r="AA221" s="3"/>
      <c r="AB221" s="3"/>
      <c r="AE221" s="5"/>
      <c r="AF221" s="5"/>
      <c r="AI221" s="58"/>
      <c r="AJ221" s="31"/>
    </row>
    <row r="222" spans="2:1028" x14ac:dyDescent="0.15">
      <c r="B222" s="265"/>
      <c r="C222" s="265"/>
      <c r="D222" s="265"/>
      <c r="E222" s="265"/>
      <c r="F222" s="265"/>
      <c r="G222" s="265"/>
      <c r="H222" s="265"/>
      <c r="I222" s="6"/>
      <c r="N222" s="16"/>
      <c r="O222" s="16"/>
      <c r="P222" s="16"/>
      <c r="Q222" s="16"/>
      <c r="R222" s="17"/>
      <c r="S222" s="18"/>
      <c r="T222" s="18"/>
      <c r="U222" s="17"/>
      <c r="V222" s="17"/>
      <c r="W222" s="5"/>
      <c r="X222" s="5"/>
      <c r="AA222" s="3"/>
      <c r="AB222" s="3"/>
      <c r="AE222" s="5"/>
      <c r="AF222" s="5"/>
      <c r="AI222" s="58"/>
      <c r="AJ222" s="31"/>
    </row>
    <row r="223" spans="2:1028" x14ac:dyDescent="0.15">
      <c r="B223" s="244" t="s">
        <v>646</v>
      </c>
      <c r="C223" s="244"/>
      <c r="D223" s="244"/>
      <c r="E223" s="244"/>
      <c r="F223" s="244"/>
      <c r="G223" s="244"/>
      <c r="H223" s="244"/>
      <c r="I223" s="6"/>
      <c r="N223" s="16"/>
      <c r="O223" s="16"/>
      <c r="P223" s="16"/>
      <c r="Q223" s="16"/>
      <c r="R223" s="17"/>
      <c r="S223" s="18"/>
      <c r="T223" s="18"/>
      <c r="U223" s="17"/>
      <c r="V223" s="17"/>
      <c r="W223" s="5"/>
      <c r="X223" s="5"/>
      <c r="AA223" s="3"/>
      <c r="AB223" s="3"/>
      <c r="AE223" s="5"/>
      <c r="AF223" s="5"/>
      <c r="AI223" s="58"/>
      <c r="AJ223" s="31"/>
    </row>
    <row r="224" spans="2:1028" x14ac:dyDescent="0.15">
      <c r="B224" s="244"/>
      <c r="C224" s="244"/>
      <c r="D224" s="244"/>
      <c r="E224" s="244"/>
      <c r="F224" s="244"/>
      <c r="G224" s="244"/>
      <c r="H224" s="244"/>
      <c r="I224" s="6"/>
      <c r="N224" s="16"/>
      <c r="O224" s="16"/>
      <c r="P224" s="16"/>
      <c r="Q224" s="16"/>
      <c r="R224" s="17"/>
      <c r="S224" s="18"/>
      <c r="T224" s="18"/>
      <c r="U224" s="17"/>
      <c r="V224" s="17"/>
      <c r="W224" s="5"/>
      <c r="X224" s="5"/>
      <c r="AA224" s="3"/>
      <c r="AB224" s="3"/>
      <c r="AE224" s="5"/>
      <c r="AF224" s="5"/>
      <c r="AI224" s="58"/>
      <c r="AJ224" s="31"/>
    </row>
    <row r="225" spans="1:1028" ht="13.5" customHeight="1" x14ac:dyDescent="0.15">
      <c r="B225" s="244" t="s">
        <v>705</v>
      </c>
      <c r="C225" s="244"/>
      <c r="D225" s="244"/>
      <c r="E225" s="244"/>
      <c r="F225" s="244"/>
      <c r="G225" s="244"/>
      <c r="H225" s="244"/>
      <c r="I225" s="6"/>
      <c r="N225" s="16"/>
      <c r="O225" s="16"/>
      <c r="P225" s="16"/>
      <c r="Q225" s="16"/>
      <c r="R225" s="17"/>
      <c r="S225" s="18"/>
      <c r="T225" s="18"/>
      <c r="U225" s="17"/>
      <c r="V225" s="17"/>
      <c r="W225" s="5"/>
      <c r="X225" s="5"/>
      <c r="AA225" s="3"/>
      <c r="AB225" s="3"/>
      <c r="AE225" s="5"/>
      <c r="AF225" s="5"/>
      <c r="AI225" s="58"/>
      <c r="AJ225" s="31"/>
    </row>
    <row r="226" spans="1:1028" x14ac:dyDescent="0.15">
      <c r="B226" s="244"/>
      <c r="C226" s="244"/>
      <c r="D226" s="244"/>
      <c r="E226" s="244"/>
      <c r="F226" s="244"/>
      <c r="G226" s="244"/>
      <c r="H226" s="244"/>
      <c r="I226" s="6"/>
      <c r="N226" s="16"/>
      <c r="O226" s="16"/>
      <c r="P226" s="16"/>
      <c r="Q226" s="16"/>
      <c r="R226" s="17"/>
      <c r="S226" s="18"/>
      <c r="T226" s="18"/>
      <c r="U226" s="17"/>
      <c r="V226" s="17"/>
      <c r="W226" s="5"/>
      <c r="X226" s="5"/>
      <c r="AA226" s="3"/>
      <c r="AB226" s="3"/>
      <c r="AE226" s="5"/>
      <c r="AF226" s="5"/>
      <c r="AI226" s="58"/>
      <c r="AJ226" s="31"/>
    </row>
    <row r="227" spans="1:1028" x14ac:dyDescent="0.15">
      <c r="B227" s="244"/>
      <c r="C227" s="244"/>
      <c r="D227" s="244"/>
      <c r="E227" s="244"/>
      <c r="F227" s="244"/>
      <c r="G227" s="244"/>
      <c r="H227" s="244"/>
      <c r="I227" s="6"/>
      <c r="N227" s="16"/>
      <c r="O227" s="16"/>
      <c r="P227" s="16"/>
      <c r="Q227" s="16"/>
      <c r="R227" s="17"/>
      <c r="S227" s="18"/>
      <c r="T227" s="18"/>
      <c r="U227" s="17"/>
      <c r="V227" s="17"/>
      <c r="W227" s="5"/>
      <c r="X227" s="5"/>
      <c r="AA227" s="3"/>
      <c r="AB227" s="3"/>
      <c r="AE227" s="5"/>
      <c r="AF227" s="5"/>
      <c r="AI227" s="58"/>
      <c r="AJ227" s="31"/>
    </row>
    <row r="228" spans="1:1028" ht="13.5" customHeight="1" x14ac:dyDescent="0.15">
      <c r="B228" s="244"/>
      <c r="C228" s="244"/>
      <c r="D228" s="244"/>
      <c r="E228" s="244"/>
      <c r="F228" s="244"/>
      <c r="G228" s="244"/>
      <c r="H228" s="244"/>
      <c r="I228" s="6"/>
      <c r="N228" s="16"/>
      <c r="O228" s="16"/>
      <c r="P228" s="16"/>
      <c r="Q228" s="16"/>
      <c r="R228" s="17"/>
      <c r="S228" s="18"/>
      <c r="T228" s="18"/>
      <c r="U228" s="17"/>
      <c r="V228" s="17"/>
      <c r="W228" s="5"/>
      <c r="X228" s="5"/>
      <c r="AA228" s="3"/>
      <c r="AB228" s="3"/>
      <c r="AE228" s="5"/>
      <c r="AF228" s="5"/>
      <c r="AI228" s="58"/>
      <c r="AJ228" s="31"/>
    </row>
    <row r="229" spans="1:1028" x14ac:dyDescent="0.15">
      <c r="B229" s="87"/>
      <c r="C229" s="87"/>
      <c r="D229" s="87"/>
      <c r="E229" s="87"/>
      <c r="F229" s="87"/>
      <c r="G229" s="87"/>
      <c r="H229" s="87"/>
      <c r="I229" s="6"/>
      <c r="N229" s="16"/>
      <c r="O229" s="16"/>
      <c r="P229" s="16"/>
      <c r="Q229" s="16"/>
      <c r="R229" s="17"/>
      <c r="S229" s="18"/>
      <c r="T229" s="18"/>
      <c r="U229" s="17"/>
      <c r="V229" s="17"/>
      <c r="W229" s="5"/>
      <c r="X229" s="5"/>
      <c r="AA229" s="3"/>
      <c r="AB229" s="3"/>
      <c r="AE229" s="5"/>
      <c r="AF229" s="5"/>
    </row>
    <row r="230" spans="1:1028" ht="12.75" customHeight="1" x14ac:dyDescent="0.15">
      <c r="C230" s="87"/>
      <c r="D230" s="87"/>
      <c r="E230" s="87"/>
      <c r="F230" s="87"/>
      <c r="G230" s="87"/>
      <c r="H230" s="87"/>
      <c r="I230" s="6"/>
      <c r="J230" s="16"/>
      <c r="K230" s="16"/>
      <c r="L230" s="16"/>
      <c r="M230" s="16"/>
      <c r="N230" s="17"/>
      <c r="O230" s="18"/>
      <c r="P230" s="18"/>
      <c r="Q230" s="17"/>
      <c r="R230" s="17"/>
    </row>
    <row r="231" spans="1:1028" x14ac:dyDescent="0.15">
      <c r="B231" s="87"/>
      <c r="C231" s="87"/>
      <c r="D231" s="87"/>
      <c r="E231" s="87"/>
      <c r="F231" s="87"/>
      <c r="G231" s="87"/>
      <c r="H231" s="87"/>
      <c r="I231" s="6"/>
      <c r="J231" s="16"/>
      <c r="K231" s="16"/>
      <c r="L231" s="16"/>
      <c r="M231" s="16"/>
      <c r="N231" s="17"/>
      <c r="O231" s="18"/>
      <c r="P231" s="18"/>
      <c r="Q231" s="17"/>
      <c r="R231" s="17"/>
    </row>
    <row r="232" spans="1:1028" x14ac:dyDescent="0.15">
      <c r="B232" s="87"/>
      <c r="C232" s="87"/>
      <c r="D232" s="87"/>
      <c r="E232" s="87"/>
      <c r="F232" s="87"/>
      <c r="G232" s="87"/>
      <c r="H232" s="87"/>
      <c r="I232" s="6"/>
      <c r="J232" s="6"/>
      <c r="K232" s="6"/>
    </row>
    <row r="233" spans="1:1028" x14ac:dyDescent="0.15">
      <c r="C233" s="59"/>
      <c r="D233" s="59"/>
      <c r="E233" s="59"/>
      <c r="F233" s="120"/>
      <c r="G233" s="120"/>
      <c r="H233" s="120"/>
      <c r="I233" s="120"/>
      <c r="J233" s="99"/>
      <c r="K233" s="99"/>
      <c r="L233" s="98"/>
      <c r="M233" s="98"/>
      <c r="N233" s="17"/>
      <c r="O233" s="6"/>
      <c r="P233" s="6"/>
      <c r="V233" s="76"/>
      <c r="W233" s="66"/>
    </row>
    <row r="234" spans="1:1028" x14ac:dyDescent="0.15">
      <c r="C234" s="108"/>
      <c r="D234" s="87"/>
      <c r="E234" s="87"/>
      <c r="F234" s="121"/>
      <c r="G234" s="122"/>
      <c r="H234" s="122"/>
      <c r="I234" s="123"/>
      <c r="J234" s="6"/>
      <c r="K234" s="6"/>
      <c r="L234" s="17"/>
      <c r="M234" s="17"/>
      <c r="N234" s="17"/>
      <c r="O234" s="6"/>
      <c r="P234" s="6"/>
      <c r="V234" s="66"/>
      <c r="W234" s="66"/>
    </row>
    <row r="235" spans="1:1028" x14ac:dyDescent="0.15">
      <c r="I235" s="95"/>
      <c r="J235" s="6"/>
      <c r="K235" s="6"/>
      <c r="L235" s="17"/>
      <c r="M235" s="17"/>
      <c r="N235" s="17"/>
      <c r="O235" s="6"/>
      <c r="P235" s="6"/>
      <c r="V235" s="44"/>
      <c r="W235" s="44"/>
    </row>
    <row r="236" spans="1:1028" x14ac:dyDescent="0.15">
      <c r="I236" s="95"/>
      <c r="J236" s="6"/>
      <c r="K236" s="6"/>
      <c r="L236" s="17"/>
      <c r="M236" s="17"/>
      <c r="N236" s="17"/>
      <c r="O236" s="6"/>
      <c r="P236" s="6"/>
      <c r="U236" s="5"/>
      <c r="V236" s="44"/>
      <c r="W236" s="44"/>
      <c r="X236" s="5"/>
      <c r="Y236" s="5"/>
      <c r="Z236" s="5"/>
      <c r="AC236" s="5"/>
      <c r="AD236" s="5"/>
      <c r="AE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c r="IV236" s="5"/>
      <c r="IW236" s="5"/>
      <c r="IX236" s="5"/>
      <c r="IY236" s="5"/>
      <c r="IZ236" s="5"/>
      <c r="JA236" s="5"/>
      <c r="JB236" s="5"/>
      <c r="JC236" s="5"/>
      <c r="JD236" s="5"/>
      <c r="JE236" s="5"/>
      <c r="JF236" s="5"/>
      <c r="JG236" s="5"/>
      <c r="JH236" s="5"/>
      <c r="JI236" s="5"/>
      <c r="JJ236" s="5"/>
      <c r="JK236" s="5"/>
      <c r="JL236" s="5"/>
      <c r="JM236" s="5"/>
      <c r="JN236" s="5"/>
      <c r="JO236" s="5"/>
      <c r="JP236" s="5"/>
      <c r="JQ236" s="5"/>
      <c r="JR236" s="5"/>
      <c r="JS236" s="5"/>
      <c r="JT236" s="5"/>
      <c r="JU236" s="5"/>
      <c r="JV236" s="5"/>
      <c r="JW236" s="5"/>
      <c r="JX236" s="5"/>
      <c r="JY236" s="5"/>
      <c r="JZ236" s="5"/>
      <c r="KA236" s="5"/>
      <c r="KB236" s="5"/>
      <c r="KC236" s="5"/>
      <c r="KD236" s="5"/>
      <c r="KE236" s="5"/>
      <c r="KF236" s="5"/>
      <c r="KG236" s="5"/>
      <c r="KH236" s="5"/>
      <c r="KI236" s="5"/>
      <c r="KJ236" s="5"/>
      <c r="KK236" s="5"/>
      <c r="KL236" s="5"/>
      <c r="KM236" s="5"/>
      <c r="KN236" s="5"/>
      <c r="KO236" s="5"/>
      <c r="KP236" s="5"/>
      <c r="KQ236" s="5"/>
      <c r="KR236" s="5"/>
      <c r="KS236" s="5"/>
      <c r="KT236" s="5"/>
      <c r="KU236" s="5"/>
      <c r="KV236" s="5"/>
      <c r="KW236" s="5"/>
      <c r="KX236" s="5"/>
      <c r="KY236" s="5"/>
      <c r="KZ236" s="5"/>
      <c r="LA236" s="5"/>
      <c r="LB236" s="5"/>
      <c r="LC236" s="5"/>
      <c r="LD236" s="5"/>
      <c r="LE236" s="5"/>
      <c r="LF236" s="5"/>
      <c r="LG236" s="5"/>
      <c r="LH236" s="5"/>
      <c r="LI236" s="5"/>
      <c r="LJ236" s="5"/>
      <c r="LK236" s="5"/>
      <c r="LL236" s="5"/>
      <c r="LM236" s="5"/>
      <c r="LN236" s="5"/>
      <c r="LO236" s="5"/>
      <c r="LP236" s="5"/>
      <c r="LQ236" s="5"/>
      <c r="LR236" s="5"/>
      <c r="LS236" s="5"/>
      <c r="LT236" s="5"/>
      <c r="LU236" s="5"/>
      <c r="LV236" s="5"/>
      <c r="LW236" s="5"/>
      <c r="LX236" s="5"/>
      <c r="LY236" s="5"/>
      <c r="LZ236" s="5"/>
      <c r="MA236" s="5"/>
      <c r="MB236" s="5"/>
      <c r="MC236" s="5"/>
      <c r="MD236" s="5"/>
      <c r="ME236" s="5"/>
      <c r="MF236" s="5"/>
      <c r="MG236" s="5"/>
      <c r="MH236" s="5"/>
      <c r="MI236" s="5"/>
      <c r="MJ236" s="5"/>
      <c r="MK236" s="5"/>
      <c r="ML236" s="5"/>
      <c r="MM236" s="5"/>
      <c r="MN236" s="5"/>
      <c r="MO236" s="5"/>
      <c r="MP236" s="5"/>
      <c r="MQ236" s="5"/>
      <c r="MR236" s="5"/>
      <c r="MS236" s="5"/>
      <c r="MT236" s="5"/>
      <c r="MU236" s="5"/>
      <c r="MV236" s="5"/>
      <c r="MW236" s="5"/>
      <c r="MX236" s="5"/>
      <c r="MY236" s="5"/>
      <c r="MZ236" s="5"/>
      <c r="NA236" s="5"/>
      <c r="NB236" s="5"/>
      <c r="NC236" s="5"/>
      <c r="ND236" s="5"/>
      <c r="NE236" s="5"/>
      <c r="NF236" s="5"/>
      <c r="NG236" s="5"/>
      <c r="NH236" s="5"/>
      <c r="NI236" s="5"/>
      <c r="NJ236" s="5"/>
      <c r="NK236" s="5"/>
      <c r="NL236" s="5"/>
      <c r="NM236" s="5"/>
      <c r="NN236" s="5"/>
      <c r="NO236" s="5"/>
      <c r="NP236" s="5"/>
      <c r="NQ236" s="5"/>
      <c r="NR236" s="5"/>
      <c r="NS236" s="5"/>
      <c r="NT236" s="5"/>
      <c r="NU236" s="5"/>
      <c r="NV236" s="5"/>
      <c r="NW236" s="5"/>
      <c r="NX236" s="5"/>
      <c r="NY236" s="5"/>
      <c r="NZ236" s="5"/>
      <c r="OA236" s="5"/>
      <c r="OB236" s="5"/>
      <c r="OC236" s="5"/>
      <c r="OD236" s="5"/>
      <c r="OE236" s="5"/>
      <c r="OF236" s="5"/>
      <c r="OG236" s="5"/>
      <c r="OH236" s="5"/>
      <c r="OI236" s="5"/>
      <c r="OJ236" s="5"/>
      <c r="OK236" s="5"/>
      <c r="OL236" s="5"/>
      <c r="OM236" s="5"/>
      <c r="ON236" s="5"/>
      <c r="OO236" s="5"/>
      <c r="OP236" s="5"/>
      <c r="OQ236" s="5"/>
      <c r="OR236" s="5"/>
      <c r="OS236" s="5"/>
      <c r="OT236" s="5"/>
      <c r="OU236" s="5"/>
      <c r="OV236" s="5"/>
      <c r="OW236" s="5"/>
      <c r="OX236" s="5"/>
      <c r="OY236" s="5"/>
      <c r="OZ236" s="5"/>
      <c r="PA236" s="5"/>
      <c r="PB236" s="5"/>
      <c r="PC236" s="5"/>
      <c r="PD236" s="5"/>
      <c r="PE236" s="5"/>
      <c r="PF236" s="5"/>
      <c r="PG236" s="5"/>
      <c r="PH236" s="5"/>
      <c r="PI236" s="5"/>
      <c r="PJ236" s="5"/>
      <c r="PK236" s="5"/>
      <c r="PL236" s="5"/>
      <c r="PM236" s="5"/>
      <c r="PN236" s="5"/>
      <c r="PO236" s="5"/>
      <c r="PP236" s="5"/>
      <c r="PQ236" s="5"/>
      <c r="PR236" s="5"/>
      <c r="PS236" s="5"/>
      <c r="PT236" s="5"/>
      <c r="PU236" s="5"/>
      <c r="PV236" s="5"/>
      <c r="PW236" s="5"/>
      <c r="PX236" s="5"/>
      <c r="PY236" s="5"/>
      <c r="PZ236" s="5"/>
      <c r="QA236" s="5"/>
      <c r="QB236" s="5"/>
      <c r="QC236" s="5"/>
      <c r="QD236" s="5"/>
      <c r="QE236" s="5"/>
      <c r="QF236" s="5"/>
      <c r="QG236" s="5"/>
      <c r="QH236" s="5"/>
      <c r="QI236" s="5"/>
      <c r="QJ236" s="5"/>
      <c r="QK236" s="5"/>
      <c r="QL236" s="5"/>
      <c r="QM236" s="5"/>
      <c r="QN236" s="5"/>
      <c r="QO236" s="5"/>
      <c r="QP236" s="5"/>
      <c r="QQ236" s="5"/>
      <c r="QR236" s="5"/>
      <c r="QS236" s="5"/>
      <c r="QT236" s="5"/>
      <c r="QU236" s="5"/>
      <c r="QV236" s="5"/>
      <c r="QW236" s="5"/>
      <c r="QX236" s="5"/>
      <c r="QY236" s="5"/>
      <c r="QZ236" s="5"/>
      <c r="RA236" s="5"/>
      <c r="RB236" s="5"/>
      <c r="RC236" s="5"/>
      <c r="RD236" s="5"/>
      <c r="RE236" s="5"/>
      <c r="RF236" s="5"/>
      <c r="RG236" s="5"/>
      <c r="RH236" s="5"/>
      <c r="RI236" s="5"/>
      <c r="RJ236" s="5"/>
      <c r="RK236" s="5"/>
      <c r="RL236" s="5"/>
      <c r="RM236" s="5"/>
      <c r="RN236" s="5"/>
      <c r="RO236" s="5"/>
      <c r="RP236" s="5"/>
      <c r="RQ236" s="5"/>
      <c r="RR236" s="5"/>
      <c r="RS236" s="5"/>
      <c r="RT236" s="5"/>
      <c r="RU236" s="5"/>
      <c r="RV236" s="5"/>
      <c r="RW236" s="5"/>
      <c r="RX236" s="5"/>
      <c r="RY236" s="5"/>
      <c r="RZ236" s="5"/>
      <c r="SA236" s="5"/>
      <c r="SB236" s="5"/>
      <c r="SC236" s="5"/>
      <c r="SD236" s="5"/>
      <c r="SE236" s="5"/>
      <c r="SF236" s="5"/>
      <c r="SG236" s="5"/>
      <c r="SH236" s="5"/>
      <c r="SI236" s="5"/>
      <c r="SJ236" s="5"/>
      <c r="SK236" s="5"/>
      <c r="SL236" s="5"/>
      <c r="SM236" s="5"/>
      <c r="SN236" s="5"/>
      <c r="SO236" s="5"/>
      <c r="SP236" s="5"/>
      <c r="SQ236" s="5"/>
      <c r="SR236" s="5"/>
      <c r="SS236" s="5"/>
      <c r="ST236" s="5"/>
      <c r="SU236" s="5"/>
      <c r="SV236" s="5"/>
      <c r="SW236" s="5"/>
      <c r="SX236" s="5"/>
      <c r="SY236" s="5"/>
      <c r="SZ236" s="5"/>
      <c r="TA236" s="5"/>
      <c r="TB236" s="5"/>
      <c r="TC236" s="5"/>
      <c r="TD236" s="5"/>
      <c r="TE236" s="5"/>
      <c r="TF236" s="5"/>
      <c r="TG236" s="5"/>
      <c r="TH236" s="5"/>
      <c r="TI236" s="5"/>
      <c r="TJ236" s="5"/>
      <c r="TK236" s="5"/>
      <c r="TL236" s="5"/>
      <c r="TM236" s="5"/>
      <c r="TN236" s="5"/>
      <c r="TO236" s="5"/>
      <c r="TP236" s="5"/>
      <c r="TQ236" s="5"/>
      <c r="TR236" s="5"/>
      <c r="TS236" s="5"/>
      <c r="TT236" s="5"/>
      <c r="TU236" s="5"/>
      <c r="TV236" s="5"/>
      <c r="TW236" s="5"/>
      <c r="TX236" s="5"/>
      <c r="TY236" s="5"/>
      <c r="TZ236" s="5"/>
      <c r="UA236" s="5"/>
      <c r="UB236" s="5"/>
      <c r="UC236" s="5"/>
      <c r="UD236" s="5"/>
      <c r="UE236" s="5"/>
      <c r="UF236" s="5"/>
      <c r="UG236" s="5"/>
      <c r="UH236" s="5"/>
      <c r="UI236" s="5"/>
      <c r="UJ236" s="5"/>
      <c r="UK236" s="5"/>
      <c r="UL236" s="5"/>
      <c r="UM236" s="5"/>
      <c r="UN236" s="5"/>
      <c r="UO236" s="5"/>
      <c r="UP236" s="5"/>
      <c r="UQ236" s="5"/>
      <c r="UR236" s="5"/>
      <c r="US236" s="5"/>
      <c r="UT236" s="5"/>
      <c r="UU236" s="5"/>
      <c r="UV236" s="5"/>
      <c r="UW236" s="5"/>
      <c r="UX236" s="5"/>
      <c r="UY236" s="5"/>
      <c r="UZ236" s="5"/>
      <c r="VA236" s="5"/>
      <c r="VB236" s="5"/>
      <c r="VC236" s="5"/>
      <c r="VD236" s="5"/>
      <c r="VE236" s="5"/>
      <c r="VF236" s="5"/>
      <c r="VG236" s="5"/>
      <c r="VH236" s="5"/>
      <c r="VI236" s="5"/>
      <c r="VJ236" s="5"/>
      <c r="VK236" s="5"/>
      <c r="VL236" s="5"/>
      <c r="VM236" s="5"/>
      <c r="VN236" s="5"/>
      <c r="VO236" s="5"/>
      <c r="VP236" s="5"/>
      <c r="VQ236" s="5"/>
      <c r="VR236" s="5"/>
      <c r="VS236" s="5"/>
      <c r="VT236" s="5"/>
      <c r="VU236" s="5"/>
      <c r="VV236" s="5"/>
      <c r="VW236" s="5"/>
      <c r="VX236" s="5"/>
      <c r="VY236" s="5"/>
      <c r="VZ236" s="5"/>
      <c r="WA236" s="5"/>
      <c r="WB236" s="5"/>
      <c r="WC236" s="5"/>
      <c r="WD236" s="5"/>
      <c r="WE236" s="5"/>
      <c r="WF236" s="5"/>
      <c r="WG236" s="5"/>
      <c r="WH236" s="5"/>
      <c r="WI236" s="5"/>
      <c r="WJ236" s="5"/>
      <c r="WK236" s="5"/>
      <c r="WL236" s="5"/>
      <c r="WM236" s="5"/>
      <c r="WN236" s="5"/>
      <c r="WO236" s="5"/>
      <c r="WP236" s="5"/>
      <c r="WQ236" s="5"/>
      <c r="WR236" s="5"/>
      <c r="WS236" s="5"/>
      <c r="WT236" s="5"/>
      <c r="WU236" s="5"/>
      <c r="WV236" s="5"/>
      <c r="WW236" s="5"/>
      <c r="WX236" s="5"/>
      <c r="WY236" s="5"/>
      <c r="WZ236" s="5"/>
      <c r="XA236" s="5"/>
      <c r="XB236" s="5"/>
      <c r="XC236" s="5"/>
      <c r="XD236" s="5"/>
      <c r="XE236" s="5"/>
      <c r="XF236" s="5"/>
      <c r="XG236" s="5"/>
      <c r="XH236" s="5"/>
      <c r="XI236" s="5"/>
      <c r="XJ236" s="5"/>
      <c r="XK236" s="5"/>
      <c r="XL236" s="5"/>
      <c r="XM236" s="5"/>
      <c r="XN236" s="5"/>
      <c r="XO236" s="5"/>
      <c r="XP236" s="5"/>
      <c r="XQ236" s="5"/>
      <c r="XR236" s="5"/>
      <c r="XS236" s="5"/>
      <c r="XT236" s="5"/>
      <c r="XU236" s="5"/>
      <c r="XV236" s="5"/>
      <c r="XW236" s="5"/>
      <c r="XX236" s="5"/>
      <c r="XY236" s="5"/>
      <c r="XZ236" s="5"/>
      <c r="YA236" s="5"/>
      <c r="YB236" s="5"/>
      <c r="YC236" s="5"/>
      <c r="YD236" s="5"/>
      <c r="YE236" s="5"/>
      <c r="YF236" s="5"/>
      <c r="YG236" s="5"/>
      <c r="YH236" s="5"/>
      <c r="YI236" s="5"/>
      <c r="YJ236" s="5"/>
      <c r="YK236" s="5"/>
      <c r="YL236" s="5"/>
      <c r="YM236" s="5"/>
      <c r="YN236" s="5"/>
      <c r="YO236" s="5"/>
      <c r="YP236" s="5"/>
      <c r="YQ236" s="5"/>
      <c r="YR236" s="5"/>
      <c r="YS236" s="5"/>
      <c r="YT236" s="5"/>
      <c r="YU236" s="5"/>
      <c r="YV236" s="5"/>
      <c r="YW236" s="5"/>
      <c r="YX236" s="5"/>
      <c r="YY236" s="5"/>
      <c r="YZ236" s="5"/>
      <c r="ZA236" s="5"/>
      <c r="ZB236" s="5"/>
      <c r="ZC236" s="5"/>
      <c r="ZD236" s="5"/>
      <c r="ZE236" s="5"/>
      <c r="ZF236" s="5"/>
      <c r="ZG236" s="5"/>
      <c r="ZH236" s="5"/>
      <c r="ZI236" s="5"/>
      <c r="ZJ236" s="5"/>
      <c r="ZK236" s="5"/>
      <c r="ZL236" s="5"/>
      <c r="ZM236" s="5"/>
      <c r="ZN236" s="5"/>
      <c r="ZO236" s="5"/>
      <c r="ZP236" s="5"/>
      <c r="ZQ236" s="5"/>
      <c r="ZR236" s="5"/>
      <c r="ZS236" s="5"/>
      <c r="ZT236" s="5"/>
      <c r="ZU236" s="5"/>
      <c r="ZV236" s="5"/>
      <c r="ZW236" s="5"/>
      <c r="ZX236" s="5"/>
      <c r="ZY236" s="5"/>
      <c r="ZZ236" s="5"/>
      <c r="AAA236" s="5"/>
      <c r="AAB236" s="5"/>
      <c r="AAC236" s="5"/>
      <c r="AAD236" s="5"/>
      <c r="AAE236" s="5"/>
      <c r="AAF236" s="5"/>
      <c r="AAG236" s="5"/>
      <c r="AAH236" s="5"/>
      <c r="AAI236" s="5"/>
      <c r="AAJ236" s="5"/>
      <c r="AAK236" s="5"/>
      <c r="AAL236" s="5"/>
      <c r="AAM236" s="5"/>
      <c r="AAN236" s="5"/>
      <c r="AAO236" s="5"/>
      <c r="AAP236" s="5"/>
      <c r="AAQ236" s="5"/>
      <c r="AAR236" s="5"/>
      <c r="AAS236" s="5"/>
      <c r="AAT236" s="5"/>
      <c r="AAU236" s="5"/>
      <c r="AAV236" s="5"/>
      <c r="AAW236" s="5"/>
      <c r="AAX236" s="5"/>
      <c r="AAY236" s="5"/>
      <c r="AAZ236" s="5"/>
      <c r="ABA236" s="5"/>
      <c r="ABB236" s="5"/>
      <c r="ABC236" s="5"/>
      <c r="ABD236" s="5"/>
      <c r="ABE236" s="5"/>
      <c r="ABF236" s="5"/>
      <c r="ABG236" s="5"/>
      <c r="ABH236" s="5"/>
      <c r="ABI236" s="5"/>
      <c r="ABJ236" s="5"/>
      <c r="ABK236" s="5"/>
      <c r="ABL236" s="5"/>
      <c r="ABM236" s="5"/>
      <c r="ABN236" s="5"/>
      <c r="ABO236" s="5"/>
      <c r="ABP236" s="5"/>
      <c r="ABQ236" s="5"/>
      <c r="ABR236" s="5"/>
      <c r="ABS236" s="5"/>
      <c r="ABT236" s="5"/>
      <c r="ABU236" s="5"/>
      <c r="ABV236" s="5"/>
      <c r="ABW236" s="5"/>
      <c r="ABX236" s="5"/>
      <c r="ABY236" s="5"/>
      <c r="ABZ236" s="5"/>
      <c r="ACA236" s="5"/>
      <c r="ACB236" s="5"/>
      <c r="ACC236" s="5"/>
      <c r="ACD236" s="5"/>
      <c r="ACE236" s="5"/>
      <c r="ACF236" s="5"/>
      <c r="ACG236" s="5"/>
      <c r="ACH236" s="5"/>
      <c r="ACI236" s="5"/>
      <c r="ACJ236" s="5"/>
      <c r="ACK236" s="5"/>
      <c r="ACL236" s="5"/>
      <c r="ACM236" s="5"/>
      <c r="ACN236" s="5"/>
      <c r="ACO236" s="5"/>
      <c r="ACP236" s="5"/>
      <c r="ACQ236" s="5"/>
      <c r="ACR236" s="5"/>
      <c r="ACS236" s="5"/>
      <c r="ACT236" s="5"/>
      <c r="ACU236" s="5"/>
      <c r="ACV236" s="5"/>
      <c r="ACW236" s="5"/>
      <c r="ACX236" s="5"/>
      <c r="ACY236" s="5"/>
      <c r="ACZ236" s="5"/>
      <c r="ADA236" s="5"/>
      <c r="ADB236" s="5"/>
      <c r="ADC236" s="5"/>
      <c r="ADD236" s="5"/>
      <c r="ADE236" s="5"/>
      <c r="ADF236" s="5"/>
      <c r="ADG236" s="5"/>
      <c r="ADH236" s="5"/>
      <c r="ADI236" s="5"/>
      <c r="ADJ236" s="5"/>
      <c r="ADK236" s="5"/>
      <c r="ADL236" s="5"/>
      <c r="ADM236" s="5"/>
      <c r="ADN236" s="5"/>
      <c r="ADO236" s="5"/>
      <c r="ADP236" s="5"/>
      <c r="ADQ236" s="5"/>
      <c r="ADR236" s="5"/>
      <c r="ADS236" s="5"/>
      <c r="ADT236" s="5"/>
      <c r="ADU236" s="5"/>
      <c r="ADV236" s="5"/>
      <c r="ADW236" s="5"/>
      <c r="ADX236" s="5"/>
      <c r="ADY236" s="5"/>
      <c r="ADZ236" s="5"/>
      <c r="AEA236" s="5"/>
      <c r="AEB236" s="5"/>
      <c r="AEC236" s="5"/>
      <c r="AED236" s="5"/>
      <c r="AEE236" s="5"/>
      <c r="AEF236" s="5"/>
      <c r="AEG236" s="5"/>
      <c r="AEH236" s="5"/>
      <c r="AEI236" s="5"/>
      <c r="AEJ236" s="5"/>
      <c r="AEK236" s="5"/>
      <c r="AEL236" s="5"/>
      <c r="AEM236" s="5"/>
      <c r="AEN236" s="5"/>
      <c r="AEO236" s="5"/>
      <c r="AEP236" s="5"/>
      <c r="AEQ236" s="5"/>
      <c r="AER236" s="5"/>
      <c r="AES236" s="5"/>
      <c r="AET236" s="5"/>
      <c r="AEU236" s="5"/>
      <c r="AEV236" s="5"/>
      <c r="AEW236" s="5"/>
      <c r="AEX236" s="5"/>
      <c r="AEY236" s="5"/>
      <c r="AEZ236" s="5"/>
      <c r="AFA236" s="5"/>
      <c r="AFB236" s="5"/>
      <c r="AFC236" s="5"/>
      <c r="AFD236" s="5"/>
      <c r="AFE236" s="5"/>
      <c r="AFF236" s="5"/>
      <c r="AFG236" s="5"/>
      <c r="AFH236" s="5"/>
      <c r="AFI236" s="5"/>
      <c r="AFJ236" s="5"/>
      <c r="AFK236" s="5"/>
      <c r="AFL236" s="5"/>
      <c r="AFM236" s="5"/>
      <c r="AFN236" s="5"/>
      <c r="AFO236" s="5"/>
      <c r="AFP236" s="5"/>
      <c r="AFQ236" s="5"/>
      <c r="AFR236" s="5"/>
      <c r="AFS236" s="5"/>
      <c r="AFT236" s="5"/>
      <c r="AFU236" s="5"/>
      <c r="AFV236" s="5"/>
      <c r="AFW236" s="5"/>
      <c r="AFX236" s="5"/>
      <c r="AFY236" s="5"/>
      <c r="AFZ236" s="5"/>
      <c r="AGA236" s="5"/>
      <c r="AGB236" s="5"/>
      <c r="AGC236" s="5"/>
      <c r="AGD236" s="5"/>
      <c r="AGE236" s="5"/>
      <c r="AGF236" s="5"/>
      <c r="AGG236" s="5"/>
      <c r="AGH236" s="5"/>
      <c r="AGI236" s="5"/>
      <c r="AGJ236" s="5"/>
      <c r="AGK236" s="5"/>
      <c r="AGL236" s="5"/>
      <c r="AGM236" s="5"/>
      <c r="AGN236" s="5"/>
      <c r="AGO236" s="5"/>
      <c r="AGP236" s="5"/>
      <c r="AGQ236" s="5"/>
      <c r="AGR236" s="5"/>
      <c r="AGS236" s="5"/>
      <c r="AGT236" s="5"/>
      <c r="AGU236" s="5"/>
      <c r="AGV236" s="5"/>
      <c r="AGW236" s="5"/>
      <c r="AGX236" s="5"/>
      <c r="AGY236" s="5"/>
      <c r="AGZ236" s="5"/>
      <c r="AHA236" s="5"/>
      <c r="AHB236" s="5"/>
      <c r="AHC236" s="5"/>
      <c r="AHD236" s="5"/>
      <c r="AHE236" s="5"/>
      <c r="AHF236" s="5"/>
      <c r="AHG236" s="5"/>
      <c r="AHH236" s="5"/>
      <c r="AHI236" s="5"/>
      <c r="AHJ236" s="5"/>
      <c r="AHK236" s="5"/>
      <c r="AHL236" s="5"/>
      <c r="AHM236" s="5"/>
      <c r="AHN236" s="5"/>
      <c r="AHO236" s="5"/>
      <c r="AHP236" s="5"/>
      <c r="AHQ236" s="5"/>
      <c r="AHR236" s="5"/>
      <c r="AHS236" s="5"/>
      <c r="AHT236" s="5"/>
      <c r="AHU236" s="5"/>
      <c r="AHV236" s="5"/>
      <c r="AHW236" s="5"/>
      <c r="AHX236" s="5"/>
      <c r="AHY236" s="5"/>
      <c r="AHZ236" s="5"/>
      <c r="AIA236" s="5"/>
      <c r="AIB236" s="5"/>
      <c r="AIC236" s="5"/>
      <c r="AID236" s="5"/>
      <c r="AIE236" s="5"/>
      <c r="AIF236" s="5"/>
      <c r="AIG236" s="5"/>
      <c r="AIH236" s="5"/>
      <c r="AII236" s="5"/>
      <c r="AIJ236" s="5"/>
      <c r="AIK236" s="5"/>
      <c r="AIL236" s="5"/>
      <c r="AIM236" s="5"/>
      <c r="AIN236" s="5"/>
      <c r="AIO236" s="5"/>
      <c r="AIP236" s="5"/>
      <c r="AIQ236" s="5"/>
      <c r="AIR236" s="5"/>
      <c r="AIS236" s="5"/>
      <c r="AIT236" s="5"/>
      <c r="AIU236" s="5"/>
      <c r="AIV236" s="5"/>
      <c r="AIW236" s="5"/>
      <c r="AIX236" s="5"/>
      <c r="AIY236" s="5"/>
      <c r="AIZ236" s="5"/>
      <c r="AJA236" s="5"/>
      <c r="AJB236" s="5"/>
      <c r="AJC236" s="5"/>
      <c r="AJD236" s="5"/>
      <c r="AJE236" s="5"/>
      <c r="AJF236" s="5"/>
      <c r="AJG236" s="5"/>
      <c r="AJH236" s="5"/>
      <c r="AJI236" s="5"/>
      <c r="AJJ236" s="5"/>
      <c r="AJK236" s="5"/>
      <c r="AJL236" s="5"/>
      <c r="AJM236" s="5"/>
      <c r="AJN236" s="5"/>
      <c r="AJO236" s="5"/>
      <c r="AJP236" s="5"/>
      <c r="AJQ236" s="5"/>
      <c r="AJR236" s="5"/>
      <c r="AJS236" s="5"/>
      <c r="AJT236" s="5"/>
      <c r="AJU236" s="5"/>
      <c r="AJV236" s="5"/>
      <c r="AJW236" s="5"/>
      <c r="AJX236" s="5"/>
      <c r="AJY236" s="5"/>
      <c r="AJZ236" s="5"/>
      <c r="AKA236" s="5"/>
      <c r="AKB236" s="5"/>
      <c r="AKC236" s="5"/>
      <c r="AKD236" s="5"/>
      <c r="AKE236" s="5"/>
      <c r="AKF236" s="5"/>
      <c r="AKG236" s="5"/>
      <c r="AKH236" s="5"/>
      <c r="AKI236" s="5"/>
      <c r="AKJ236" s="5"/>
      <c r="AKK236" s="5"/>
      <c r="AKL236" s="5"/>
      <c r="AKM236" s="5"/>
      <c r="AKN236" s="5"/>
      <c r="AKO236" s="5"/>
      <c r="AKP236" s="5"/>
      <c r="AKQ236" s="5"/>
      <c r="AKR236" s="5"/>
      <c r="AKS236" s="5"/>
      <c r="AKT236" s="5"/>
      <c r="AKU236" s="5"/>
      <c r="AKV236" s="5"/>
      <c r="AKW236" s="5"/>
      <c r="AKX236" s="5"/>
      <c r="AKY236" s="5"/>
      <c r="AKZ236" s="5"/>
      <c r="ALA236" s="5"/>
      <c r="ALB236" s="5"/>
      <c r="ALC236" s="5"/>
      <c r="ALD236" s="5"/>
      <c r="ALE236" s="5"/>
      <c r="ALF236" s="5"/>
      <c r="ALG236" s="5"/>
      <c r="ALH236" s="5"/>
      <c r="ALI236" s="5"/>
      <c r="ALJ236" s="5"/>
      <c r="ALK236" s="5"/>
      <c r="ALL236" s="5"/>
      <c r="ALM236" s="5"/>
      <c r="ALN236" s="5"/>
      <c r="ALO236" s="5"/>
      <c r="ALP236" s="5"/>
      <c r="ALQ236" s="5"/>
      <c r="ALR236" s="5"/>
      <c r="ALS236" s="5"/>
      <c r="ALT236" s="5"/>
      <c r="ALU236" s="5"/>
      <c r="ALV236" s="5"/>
      <c r="ALW236" s="5"/>
      <c r="ALX236" s="5"/>
      <c r="ALY236" s="5"/>
      <c r="ALZ236" s="5"/>
      <c r="AMA236" s="5"/>
      <c r="AMB236" s="5"/>
      <c r="AMC236" s="5"/>
      <c r="AMD236" s="5"/>
      <c r="AME236" s="5"/>
      <c r="AMF236" s="5"/>
      <c r="AMG236" s="5"/>
      <c r="AMH236" s="5"/>
      <c r="AMI236" s="5"/>
      <c r="AMJ236" s="5"/>
      <c r="AMK236" s="5"/>
      <c r="AML236" s="5"/>
      <c r="AMM236" s="5"/>
      <c r="AMN236" s="5"/>
    </row>
    <row r="237" spans="1:1028" x14ac:dyDescent="0.15">
      <c r="A237" s="5"/>
      <c r="I237" s="92"/>
      <c r="J237" s="125"/>
      <c r="K237" s="125"/>
      <c r="L237" s="17"/>
      <c r="M237" s="17"/>
      <c r="N237" s="17"/>
      <c r="O237" s="6"/>
      <c r="P237" s="6"/>
      <c r="Q237" s="6"/>
      <c r="V237" s="66"/>
      <c r="W237" s="66"/>
    </row>
    <row r="238" spans="1:1028" x14ac:dyDescent="0.15">
      <c r="B238" s="87"/>
      <c r="C238" s="66"/>
      <c r="D238" s="66"/>
      <c r="E238" s="66"/>
      <c r="F238" s="67"/>
      <c r="G238" s="66"/>
      <c r="H238" s="88"/>
      <c r="I238" s="126"/>
      <c r="J238" s="127"/>
      <c r="K238" s="127"/>
      <c r="L238" s="17"/>
      <c r="M238" s="17"/>
      <c r="N238" s="17"/>
      <c r="O238" s="6"/>
      <c r="P238" s="6"/>
      <c r="Q238" s="6"/>
      <c r="V238" s="44"/>
      <c r="W238" s="44"/>
    </row>
    <row r="239" spans="1:1028" x14ac:dyDescent="0.15">
      <c r="B239" s="87"/>
      <c r="C239" s="100"/>
      <c r="D239" s="100"/>
      <c r="E239" s="100"/>
      <c r="F239" s="128"/>
      <c r="G239" s="88"/>
      <c r="H239" s="88"/>
      <c r="I239" s="129"/>
      <c r="J239" s="127"/>
      <c r="K239" s="127"/>
      <c r="L239" s="17"/>
      <c r="M239" s="17"/>
      <c r="N239" s="17"/>
      <c r="O239" s="6"/>
      <c r="P239" s="6"/>
      <c r="Q239" s="6"/>
      <c r="V239" s="66"/>
      <c r="W239" s="66"/>
    </row>
    <row r="240" spans="1:1028" x14ac:dyDescent="0.15">
      <c r="B240" s="91"/>
      <c r="C240" s="66"/>
      <c r="D240" s="66"/>
      <c r="E240" s="66"/>
      <c r="F240" s="66"/>
      <c r="G240" s="66"/>
      <c r="H240" s="66"/>
      <c r="I240" s="93"/>
      <c r="J240" s="130"/>
      <c r="K240" s="130"/>
      <c r="L240" s="17"/>
      <c r="M240" s="17"/>
      <c r="N240" s="17"/>
      <c r="O240" s="6"/>
      <c r="P240" s="6"/>
      <c r="Q240" s="6"/>
      <c r="V240" s="44"/>
      <c r="W240" s="44"/>
    </row>
    <row r="241" spans="2:23" x14ac:dyDescent="0.15">
      <c r="B241" s="87"/>
      <c r="C241" s="100"/>
      <c r="D241" s="100"/>
      <c r="E241" s="100"/>
      <c r="F241" s="124"/>
      <c r="G241" s="100"/>
      <c r="H241" s="100"/>
      <c r="I241" s="94"/>
      <c r="J241" s="77"/>
      <c r="K241" s="77"/>
      <c r="L241" s="17"/>
      <c r="M241" s="17"/>
      <c r="N241" s="17"/>
      <c r="O241" s="6"/>
      <c r="P241" s="6"/>
      <c r="Q241" s="6"/>
      <c r="V241" s="66"/>
      <c r="W241" s="88"/>
    </row>
    <row r="242" spans="2:23" x14ac:dyDescent="0.15">
      <c r="B242" s="87"/>
      <c r="C242" s="88"/>
      <c r="D242" s="88"/>
      <c r="E242" s="88"/>
      <c r="F242" s="128"/>
      <c r="G242" s="88"/>
      <c r="H242" s="88"/>
      <c r="I242" s="126"/>
      <c r="J242" s="130"/>
      <c r="K242" s="130"/>
      <c r="L242" s="17"/>
      <c r="M242" s="17"/>
      <c r="N242" s="17"/>
      <c r="O242" s="6"/>
      <c r="P242" s="6"/>
      <c r="Q242" s="6"/>
      <c r="V242" s="66"/>
      <c r="W242" s="89"/>
    </row>
    <row r="243" spans="2:23" x14ac:dyDescent="0.15">
      <c r="B243" s="87"/>
      <c r="C243" s="100"/>
      <c r="D243" s="66"/>
      <c r="E243" s="124"/>
      <c r="F243" s="103"/>
      <c r="G243" s="88"/>
      <c r="H243" s="88"/>
      <c r="I243" s="129"/>
      <c r="J243" s="130"/>
      <c r="K243" s="130"/>
      <c r="L243" s="17"/>
      <c r="M243" s="17"/>
      <c r="N243" s="17"/>
      <c r="O243" s="6"/>
      <c r="P243" s="6"/>
      <c r="Q243" s="6"/>
      <c r="V243" s="66"/>
      <c r="W243" s="66"/>
    </row>
    <row r="244" spans="2:23" x14ac:dyDescent="0.15">
      <c r="B244" s="91"/>
      <c r="C244" s="66"/>
      <c r="D244" s="66"/>
      <c r="E244" s="66"/>
      <c r="F244" s="66"/>
      <c r="G244" s="66"/>
      <c r="H244" s="66"/>
      <c r="I244" s="92"/>
      <c r="J244" s="130"/>
      <c r="K244" s="130"/>
      <c r="L244" s="17"/>
      <c r="M244" s="17"/>
      <c r="N244" s="17"/>
      <c r="O244" s="6"/>
      <c r="P244" s="6"/>
      <c r="Q244" s="6"/>
      <c r="V244" s="44"/>
      <c r="W244" s="44"/>
    </row>
    <row r="245" spans="2:23" ht="12" customHeight="1" x14ac:dyDescent="0.15">
      <c r="B245" s="87"/>
      <c r="C245" s="100"/>
      <c r="D245" s="100"/>
      <c r="E245" s="100"/>
      <c r="F245" s="124"/>
      <c r="G245" s="100"/>
      <c r="H245" s="100"/>
      <c r="I245" s="94"/>
      <c r="J245" s="131"/>
      <c r="K245" s="131"/>
      <c r="L245" s="17"/>
      <c r="M245" s="17"/>
      <c r="N245" s="17"/>
      <c r="O245" s="6"/>
      <c r="P245" s="6"/>
      <c r="Q245" s="6"/>
      <c r="V245" s="44"/>
      <c r="W245" s="88"/>
    </row>
    <row r="246" spans="2:23" x14ac:dyDescent="0.15">
      <c r="B246" s="87"/>
      <c r="C246" s="100"/>
      <c r="D246" s="100"/>
      <c r="E246" s="88"/>
      <c r="F246" s="128"/>
      <c r="G246" s="88"/>
      <c r="H246" s="88"/>
      <c r="I246" s="126"/>
      <c r="J246" s="130"/>
      <c r="K246" s="130"/>
      <c r="L246" s="17"/>
      <c r="M246" s="17"/>
      <c r="N246" s="17"/>
      <c r="O246" s="6"/>
      <c r="P246" s="6"/>
      <c r="Q246" s="6"/>
      <c r="V246" s="66"/>
      <c r="W246" s="41"/>
    </row>
    <row r="247" spans="2:23" x14ac:dyDescent="0.15">
      <c r="B247" s="87"/>
      <c r="C247" s="41"/>
      <c r="D247" s="66"/>
      <c r="E247" s="41"/>
      <c r="F247" s="104"/>
      <c r="G247" s="41"/>
      <c r="H247" s="41"/>
      <c r="I247" s="126"/>
      <c r="J247" s="130"/>
      <c r="K247" s="130"/>
      <c r="L247" s="17"/>
      <c r="M247" s="17"/>
      <c r="N247" s="17"/>
      <c r="O247" s="6"/>
      <c r="P247" s="6"/>
      <c r="Q247" s="6"/>
      <c r="V247" s="44"/>
      <c r="W247" s="41"/>
    </row>
    <row r="248" spans="2:23" x14ac:dyDescent="0.15">
      <c r="B248" s="87"/>
      <c r="C248" s="41"/>
      <c r="D248" s="100"/>
      <c r="E248" s="41"/>
      <c r="F248" s="128"/>
      <c r="G248" s="41"/>
      <c r="H248" s="88"/>
      <c r="I248" s="129"/>
      <c r="J248" s="130"/>
      <c r="K248" s="130"/>
      <c r="L248" s="17"/>
      <c r="M248" s="17"/>
      <c r="N248" s="17"/>
      <c r="O248" s="6"/>
      <c r="P248" s="6"/>
      <c r="Q248" s="6"/>
      <c r="V248" s="90"/>
      <c r="W248" s="66"/>
    </row>
    <row r="249" spans="2:23" x14ac:dyDescent="0.15">
      <c r="B249" s="91"/>
      <c r="C249" s="66"/>
      <c r="D249" s="90"/>
      <c r="E249" s="66"/>
      <c r="F249" s="66"/>
      <c r="G249" s="66"/>
      <c r="H249" s="66"/>
      <c r="I249" s="92"/>
      <c r="J249" s="130"/>
      <c r="K249" s="130"/>
      <c r="L249" s="17"/>
      <c r="M249" s="17"/>
      <c r="N249" s="17"/>
      <c r="O249" s="6"/>
      <c r="P249" s="6"/>
      <c r="Q249" s="6"/>
      <c r="V249" s="44"/>
      <c r="W249" s="44"/>
    </row>
    <row r="250" spans="2:23" ht="10.5" customHeight="1" x14ac:dyDescent="0.15">
      <c r="B250" s="87"/>
      <c r="C250" s="100"/>
      <c r="D250" s="100"/>
      <c r="E250" s="100"/>
      <c r="F250" s="124"/>
      <c r="G250" s="100"/>
      <c r="H250" s="100"/>
      <c r="I250" s="94"/>
      <c r="J250" s="131"/>
      <c r="K250" s="131"/>
      <c r="L250" s="17"/>
      <c r="M250" s="17"/>
      <c r="N250" s="17"/>
      <c r="O250" s="6"/>
      <c r="P250" s="6"/>
      <c r="Q250" s="6"/>
      <c r="V250" s="66"/>
      <c r="W250" s="66"/>
    </row>
    <row r="251" spans="2:23" x14ac:dyDescent="0.15">
      <c r="B251" s="87"/>
      <c r="C251" s="66"/>
      <c r="D251" s="66"/>
      <c r="E251" s="66"/>
      <c r="F251" s="67"/>
      <c r="G251" s="66"/>
      <c r="H251" s="66"/>
      <c r="I251" s="126"/>
      <c r="J251" s="130"/>
      <c r="K251" s="130"/>
      <c r="L251" s="17"/>
      <c r="M251" s="17"/>
      <c r="N251" s="17"/>
      <c r="O251" s="6"/>
      <c r="P251" s="6"/>
      <c r="Q251" s="6"/>
      <c r="V251" s="44"/>
      <c r="W251" s="44"/>
    </row>
    <row r="252" spans="2:23" x14ac:dyDescent="0.15">
      <c r="B252" s="87"/>
      <c r="C252" s="100"/>
      <c r="D252" s="100"/>
      <c r="E252" s="100"/>
      <c r="F252" s="128"/>
      <c r="G252" s="88"/>
      <c r="H252" s="88"/>
      <c r="I252" s="126"/>
      <c r="J252" s="130"/>
      <c r="K252" s="130"/>
      <c r="L252" s="17"/>
      <c r="M252" s="17"/>
      <c r="N252" s="17"/>
      <c r="O252" s="6"/>
      <c r="P252" s="6"/>
      <c r="Q252" s="6"/>
    </row>
    <row r="253" spans="2:23" ht="9.75" customHeight="1" x14ac:dyDescent="0.15">
      <c r="B253" s="87"/>
      <c r="C253" s="100"/>
      <c r="D253" s="100"/>
      <c r="E253" s="100"/>
      <c r="F253" s="128"/>
      <c r="G253" s="88"/>
      <c r="H253" s="88"/>
      <c r="I253" s="129"/>
      <c r="J253" s="130"/>
      <c r="K253" s="130"/>
      <c r="L253" s="17"/>
      <c r="M253" s="17"/>
      <c r="N253" s="17"/>
      <c r="O253" s="6"/>
      <c r="P253" s="6"/>
      <c r="Q253" s="6"/>
    </row>
    <row r="254" spans="2:23" x14ac:dyDescent="0.15">
      <c r="B254" s="6"/>
      <c r="C254" s="66"/>
      <c r="D254" s="66"/>
      <c r="E254" s="66"/>
      <c r="F254" s="66"/>
      <c r="G254" s="66"/>
      <c r="H254" s="66"/>
      <c r="I254" s="66"/>
      <c r="J254" s="66"/>
      <c r="K254" s="66"/>
      <c r="L254" s="17"/>
      <c r="M254" s="17"/>
      <c r="N254" s="17"/>
      <c r="O254" s="6"/>
      <c r="P254" s="6"/>
      <c r="Q254" s="6"/>
    </row>
    <row r="255" spans="2:23" x14ac:dyDescent="0.15">
      <c r="B255" s="66"/>
      <c r="C255" s="6"/>
      <c r="D255" s="6"/>
      <c r="E255" s="6"/>
      <c r="F255" s="6"/>
      <c r="G255" s="6"/>
      <c r="I255" s="6"/>
      <c r="J255" s="16"/>
      <c r="K255" s="16"/>
      <c r="L255" s="16"/>
      <c r="M255" s="16"/>
      <c r="N255" s="17"/>
      <c r="O255" s="18"/>
      <c r="P255" s="18"/>
      <c r="Q255" s="17"/>
      <c r="R255" s="17"/>
    </row>
    <row r="256" spans="2:23" x14ac:dyDescent="0.15">
      <c r="B256" s="97"/>
      <c r="C256" s="6"/>
      <c r="D256" s="6"/>
      <c r="E256" s="6"/>
      <c r="F256" s="6"/>
      <c r="G256" s="6"/>
      <c r="I256" s="6"/>
      <c r="J256" s="16"/>
      <c r="K256" s="16"/>
      <c r="L256" s="16"/>
      <c r="M256" s="16"/>
      <c r="N256" s="17"/>
      <c r="O256" s="18"/>
      <c r="P256" s="18"/>
      <c r="Q256" s="17"/>
      <c r="R256" s="17"/>
    </row>
    <row r="257" spans="2:18" x14ac:dyDescent="0.15">
      <c r="B257" s="97"/>
      <c r="C257" s="6"/>
      <c r="D257" s="6"/>
      <c r="E257" s="6"/>
      <c r="F257" s="6"/>
      <c r="G257" s="6"/>
      <c r="I257" s="6"/>
      <c r="J257" s="6"/>
      <c r="K257" s="6"/>
      <c r="L257" s="6"/>
      <c r="M257" s="6"/>
      <c r="N257" s="6"/>
      <c r="O257" s="6"/>
      <c r="P257" s="6"/>
      <c r="Q257" s="17"/>
      <c r="R257" s="17"/>
    </row>
    <row r="258" spans="2:18" x14ac:dyDescent="0.15">
      <c r="B258" s="97"/>
      <c r="C258" s="6"/>
      <c r="D258" s="6"/>
      <c r="E258" s="6"/>
      <c r="F258" s="6"/>
      <c r="G258" s="6"/>
      <c r="I258" s="6"/>
      <c r="J258" s="6"/>
      <c r="K258" s="6"/>
      <c r="L258" s="6"/>
      <c r="M258" s="6"/>
      <c r="N258" s="6"/>
      <c r="O258" s="302"/>
      <c r="P258" s="302"/>
      <c r="Q258" s="302"/>
      <c r="R258" s="302"/>
    </row>
    <row r="259" spans="2:18" x14ac:dyDescent="0.15">
      <c r="B259" s="6"/>
      <c r="C259" s="6"/>
      <c r="D259" s="6"/>
      <c r="E259" s="6"/>
      <c r="F259" s="6"/>
      <c r="G259" s="6"/>
      <c r="I259" s="6"/>
      <c r="J259" s="6"/>
      <c r="K259" s="6"/>
      <c r="L259" s="6"/>
      <c r="M259" s="6"/>
      <c r="N259" s="6"/>
      <c r="O259" s="6"/>
      <c r="P259" s="6"/>
      <c r="Q259" s="6"/>
      <c r="R259" s="6"/>
    </row>
    <row r="260" spans="2:18" x14ac:dyDescent="0.15">
      <c r="B260" s="6"/>
      <c r="C260" s="6"/>
      <c r="D260" s="6"/>
      <c r="E260" s="6"/>
      <c r="F260" s="6"/>
      <c r="G260" s="6"/>
      <c r="I260" s="6"/>
      <c r="J260" s="6"/>
      <c r="K260" s="6"/>
      <c r="L260" s="6"/>
      <c r="M260" s="6"/>
      <c r="N260" s="17"/>
      <c r="O260" s="63"/>
      <c r="P260" s="63"/>
      <c r="Q260" s="17"/>
      <c r="R260" s="17"/>
    </row>
    <row r="261" spans="2:18" x14ac:dyDescent="0.15">
      <c r="B261" s="6"/>
      <c r="C261" s="6"/>
      <c r="D261" s="6"/>
      <c r="E261" s="6"/>
      <c r="F261" s="6"/>
      <c r="G261" s="6"/>
      <c r="I261" s="6"/>
      <c r="J261" s="6"/>
      <c r="K261" s="6"/>
      <c r="L261" s="6"/>
      <c r="M261" s="6"/>
      <c r="N261" s="6"/>
      <c r="O261" s="6"/>
      <c r="P261" s="6"/>
      <c r="Q261" s="6"/>
      <c r="R261" s="6"/>
    </row>
    <row r="262" spans="2:18" x14ac:dyDescent="0.15">
      <c r="B262" s="6"/>
      <c r="C262" s="6"/>
      <c r="D262" s="6"/>
      <c r="E262" s="6"/>
      <c r="F262" s="6"/>
      <c r="G262" s="6"/>
      <c r="I262" s="6"/>
      <c r="J262" s="6"/>
      <c r="K262" s="6"/>
      <c r="L262" s="6"/>
      <c r="M262" s="6"/>
      <c r="N262" s="6"/>
      <c r="O262" s="6"/>
      <c r="P262" s="6"/>
      <c r="Q262" s="6"/>
      <c r="R262" s="6"/>
    </row>
    <row r="263" spans="2:18" x14ac:dyDescent="0.15">
      <c r="B263" s="6"/>
      <c r="C263" s="6"/>
      <c r="D263" s="6"/>
      <c r="E263" s="6"/>
      <c r="F263" s="6"/>
      <c r="G263" s="6"/>
      <c r="I263" s="6"/>
      <c r="J263" s="6"/>
      <c r="K263" s="6"/>
      <c r="L263" s="6"/>
      <c r="M263" s="6"/>
      <c r="N263" s="6"/>
      <c r="O263" s="6"/>
      <c r="P263" s="6"/>
      <c r="Q263" s="6"/>
      <c r="R263" s="6"/>
    </row>
    <row r="264" spans="2:18" x14ac:dyDescent="0.15">
      <c r="B264" s="6"/>
      <c r="C264" s="6"/>
      <c r="D264" s="6"/>
      <c r="E264" s="6"/>
      <c r="F264" s="6"/>
      <c r="G264" s="6"/>
      <c r="I264" s="6"/>
      <c r="J264" s="6"/>
      <c r="K264" s="6"/>
      <c r="L264" s="6"/>
      <c r="M264" s="6"/>
      <c r="N264" s="6"/>
      <c r="O264" s="6"/>
      <c r="P264" s="6"/>
      <c r="Q264" s="6"/>
      <c r="R264" s="6"/>
    </row>
    <row r="265" spans="2:18" x14ac:dyDescent="0.15">
      <c r="B265" s="6"/>
      <c r="C265" s="6"/>
      <c r="D265" s="6"/>
      <c r="E265" s="6"/>
      <c r="F265" s="6"/>
      <c r="G265" s="6"/>
      <c r="I265" s="6"/>
      <c r="J265" s="6"/>
      <c r="K265" s="6"/>
      <c r="L265" s="6"/>
      <c r="M265" s="6"/>
      <c r="N265" s="6"/>
      <c r="O265" s="6"/>
      <c r="P265" s="6"/>
      <c r="Q265" s="6"/>
      <c r="R265" s="6"/>
    </row>
    <row r="266" spans="2:18" x14ac:dyDescent="0.15">
      <c r="B266" s="6"/>
      <c r="C266" s="6"/>
      <c r="D266" s="6"/>
      <c r="E266" s="6"/>
      <c r="F266" s="6"/>
      <c r="G266" s="6"/>
      <c r="I266" s="6"/>
      <c r="J266" s="6"/>
      <c r="K266" s="6"/>
      <c r="L266" s="6"/>
      <c r="M266" s="6"/>
      <c r="N266" s="6"/>
      <c r="O266" s="6"/>
      <c r="P266" s="6"/>
      <c r="Q266" s="6"/>
      <c r="R266" s="6"/>
    </row>
  </sheetData>
  <sortState xmlns:xlrd2="http://schemas.microsoft.com/office/spreadsheetml/2017/richdata2" ref="Z33:AG199">
    <sortCondition ref="AC33:AC199"/>
  </sortState>
  <mergeCells count="68">
    <mergeCell ref="O258:R258"/>
    <mergeCell ref="B37:B38"/>
    <mergeCell ref="C37:C38"/>
    <mergeCell ref="F40:F41"/>
    <mergeCell ref="G40:G41"/>
    <mergeCell ref="C47:C48"/>
    <mergeCell ref="B47:B48"/>
    <mergeCell ref="B65:B66"/>
    <mergeCell ref="C65:C66"/>
    <mergeCell ref="D139:D141"/>
    <mergeCell ref="B119:B121"/>
    <mergeCell ref="B81:B90"/>
    <mergeCell ref="O161:O162"/>
    <mergeCell ref="N98:N99"/>
    <mergeCell ref="N161:N162"/>
    <mergeCell ref="N91:N92"/>
    <mergeCell ref="Q27:U27"/>
    <mergeCell ref="Q28:R28"/>
    <mergeCell ref="D72:D73"/>
    <mergeCell ref="H28:I28"/>
    <mergeCell ref="B27:G27"/>
    <mergeCell ref="H27:I27"/>
    <mergeCell ref="B68:B69"/>
    <mergeCell ref="C68:C69"/>
    <mergeCell ref="N31:N32"/>
    <mergeCell ref="D50:D51"/>
    <mergeCell ref="E50:E51"/>
    <mergeCell ref="F49:F50"/>
    <mergeCell ref="G49:G50"/>
    <mergeCell ref="E72:E73"/>
    <mergeCell ref="J28:M28"/>
    <mergeCell ref="J27:M27"/>
    <mergeCell ref="D169:D173"/>
    <mergeCell ref="E169:E173"/>
    <mergeCell ref="B173:B174"/>
    <mergeCell ref="C173:C174"/>
    <mergeCell ref="B72:B73"/>
    <mergeCell ref="B111:B114"/>
    <mergeCell ref="C111:C114"/>
    <mergeCell ref="C119:C121"/>
    <mergeCell ref="C81:C90"/>
    <mergeCell ref="B103:B104"/>
    <mergeCell ref="C103:C104"/>
    <mergeCell ref="B11:H13"/>
    <mergeCell ref="B14:H19"/>
    <mergeCell ref="N25:X25"/>
    <mergeCell ref="W26:X26"/>
    <mergeCell ref="Q26:V26"/>
    <mergeCell ref="B25:M25"/>
    <mergeCell ref="B26:G26"/>
    <mergeCell ref="H26:M26"/>
    <mergeCell ref="N26:O26"/>
    <mergeCell ref="J204:R204"/>
    <mergeCell ref="B225:H228"/>
    <mergeCell ref="B2:H3"/>
    <mergeCell ref="B223:H224"/>
    <mergeCell ref="B23:H24"/>
    <mergeCell ref="C72:C73"/>
    <mergeCell ref="B94:B95"/>
    <mergeCell ref="C94:C95"/>
    <mergeCell ref="B165:B169"/>
    <mergeCell ref="C165:C169"/>
    <mergeCell ref="B159:B163"/>
    <mergeCell ref="C159:C163"/>
    <mergeCell ref="E139:E141"/>
    <mergeCell ref="B221:H222"/>
    <mergeCell ref="B6:H7"/>
    <mergeCell ref="B8:H10"/>
  </mergeCells>
  <phoneticPr fontId="25" type="noConversion"/>
  <pageMargins left="0.7" right="0.7" top="0.75" bottom="0.75" header="0.51180555555555496" footer="0.51180555555555496"/>
  <pageSetup paperSize="9" firstPageNumber="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U570"/>
  <sheetViews>
    <sheetView zoomScale="85" zoomScaleNormal="85" workbookViewId="0"/>
  </sheetViews>
  <sheetFormatPr baseColWidth="10" defaultColWidth="8.83203125" defaultRowHeight="13" x14ac:dyDescent="0.15"/>
  <cols>
    <col min="2" max="2" width="11.1640625" customWidth="1"/>
    <col min="3" max="3" width="9.5" customWidth="1"/>
    <col min="4" max="4" width="10.83203125" customWidth="1"/>
    <col min="5" max="5" width="10.5" customWidth="1"/>
    <col min="7" max="8" width="8.6640625" customWidth="1"/>
    <col min="9" max="9" width="11.83203125" customWidth="1"/>
    <col min="10" max="1025" width="8.6640625" customWidth="1"/>
  </cols>
  <sheetData>
    <row r="2" spans="1:47" ht="25.5" customHeight="1" x14ac:dyDescent="0.3">
      <c r="A2" s="24" t="str">
        <f>Contents!A14</f>
        <v>c</v>
      </c>
      <c r="B2" s="312" t="str">
        <f>Contents!B14</f>
        <v>Comparing the temporal precision of each dataset: Rank order plots of age precision for meteorite impacts and substage duration of palaeobiological data</v>
      </c>
      <c r="C2" s="312"/>
      <c r="D2" s="312"/>
      <c r="E2" s="312"/>
      <c r="F2" s="312"/>
      <c r="G2" s="312"/>
      <c r="H2" s="312"/>
      <c r="I2" s="312"/>
      <c r="J2" s="68" t="s">
        <v>427</v>
      </c>
    </row>
    <row r="3" spans="1:47" ht="16.5" customHeight="1" x14ac:dyDescent="0.15">
      <c r="B3" s="232"/>
      <c r="C3" s="232"/>
      <c r="D3" s="232"/>
      <c r="E3" s="232"/>
      <c r="F3" s="232"/>
      <c r="G3" s="232"/>
      <c r="H3" s="232"/>
      <c r="I3" s="232"/>
    </row>
    <row r="4" spans="1:47" ht="16.5" customHeight="1" x14ac:dyDescent="0.15">
      <c r="B4" s="222"/>
      <c r="C4" s="222"/>
      <c r="D4" s="222"/>
      <c r="E4" s="222"/>
      <c r="F4" s="222"/>
      <c r="G4" s="222"/>
      <c r="H4" s="222"/>
      <c r="I4" s="222"/>
      <c r="J4" s="101" t="s">
        <v>702</v>
      </c>
      <c r="K4" s="241" t="s">
        <v>642</v>
      </c>
      <c r="L4" s="241"/>
      <c r="M4" s="241"/>
      <c r="N4" s="241"/>
      <c r="O4" s="241"/>
      <c r="P4" s="241"/>
      <c r="Q4" s="241"/>
      <c r="R4" s="241"/>
      <c r="S4" s="241"/>
    </row>
    <row r="5" spans="1:47" ht="24" customHeight="1" x14ac:dyDescent="0.3">
      <c r="B5" s="102" t="s">
        <v>1</v>
      </c>
      <c r="K5" s="241"/>
      <c r="L5" s="241"/>
      <c r="M5" s="241"/>
      <c r="N5" s="241"/>
      <c r="O5" s="241"/>
      <c r="P5" s="241"/>
      <c r="Q5" s="241"/>
      <c r="R5" s="241"/>
      <c r="S5" s="241"/>
    </row>
    <row r="6" spans="1:47" ht="11.25" customHeight="1" x14ac:dyDescent="0.15"/>
    <row r="7" spans="1:47" ht="11.25" customHeight="1" x14ac:dyDescent="0.15">
      <c r="B7" s="313" t="s">
        <v>649</v>
      </c>
      <c r="C7" s="313"/>
      <c r="D7" s="313"/>
      <c r="E7" s="313"/>
      <c r="F7" s="313"/>
      <c r="G7" s="313"/>
      <c r="H7" s="313"/>
      <c r="I7" s="313"/>
    </row>
    <row r="8" spans="1:47" ht="14.5" customHeight="1" x14ac:dyDescent="0.15">
      <c r="B8" s="313"/>
      <c r="C8" s="313"/>
      <c r="D8" s="313"/>
      <c r="E8" s="313"/>
      <c r="F8" s="313"/>
      <c r="G8" s="313"/>
      <c r="H8" s="313"/>
      <c r="I8" s="313"/>
    </row>
    <row r="9" spans="1:47" ht="13.5" customHeight="1" x14ac:dyDescent="0.15">
      <c r="B9" s="241" t="s">
        <v>459</v>
      </c>
      <c r="C9" s="241"/>
      <c r="D9" s="241"/>
      <c r="E9" s="241"/>
      <c r="F9" s="241"/>
      <c r="G9" s="241"/>
      <c r="H9" s="241"/>
      <c r="I9" s="241"/>
    </row>
    <row r="10" spans="1:47" ht="12.5" customHeight="1" x14ac:dyDescent="0.15">
      <c r="B10" s="241"/>
      <c r="C10" s="241"/>
      <c r="D10" s="241"/>
      <c r="E10" s="241"/>
      <c r="F10" s="241"/>
      <c r="G10" s="241"/>
      <c r="H10" s="241"/>
      <c r="I10" s="241"/>
    </row>
    <row r="11" spans="1:47" ht="11.25" customHeight="1" x14ac:dyDescent="0.2">
      <c r="B11" t="s">
        <v>650</v>
      </c>
    </row>
    <row r="12" spans="1:47" ht="15" customHeight="1" x14ac:dyDescent="0.15">
      <c r="B12" s="241" t="s">
        <v>651</v>
      </c>
      <c r="C12" s="241"/>
      <c r="D12" s="241"/>
      <c r="E12" s="241"/>
      <c r="F12" s="241"/>
      <c r="G12" s="241"/>
      <c r="H12" s="241"/>
      <c r="I12" s="241"/>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row>
    <row r="13" spans="1:47" ht="15" customHeight="1" x14ac:dyDescent="0.15">
      <c r="B13" s="241"/>
      <c r="C13" s="241"/>
      <c r="D13" s="241"/>
      <c r="E13" s="241"/>
      <c r="F13" s="241"/>
      <c r="G13" s="241"/>
      <c r="H13" s="241"/>
      <c r="I13" s="241"/>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row>
    <row r="14" spans="1:47" ht="11.25" customHeight="1" x14ac:dyDescent="0.15">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row>
    <row r="15" spans="1:47" ht="29.25" customHeight="1" x14ac:dyDescent="0.3">
      <c r="B15" s="68" t="s">
        <v>2</v>
      </c>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row>
    <row r="16" spans="1:47" ht="10.5" customHeight="1" x14ac:dyDescent="0.15"/>
    <row r="17" spans="1:44" ht="10.5" customHeight="1" x14ac:dyDescent="0.15">
      <c r="B17" s="241" t="s">
        <v>708</v>
      </c>
      <c r="C17" s="241"/>
      <c r="D17" s="241"/>
      <c r="E17" s="241"/>
      <c r="F17" s="241"/>
      <c r="G17" s="241"/>
      <c r="H17" s="241"/>
      <c r="I17" s="241"/>
    </row>
    <row r="18" spans="1:44" ht="10.5" customHeight="1" x14ac:dyDescent="0.15">
      <c r="B18" s="241"/>
      <c r="C18" s="241"/>
      <c r="D18" s="241"/>
      <c r="E18" s="241"/>
      <c r="F18" s="241"/>
      <c r="G18" s="241"/>
      <c r="H18" s="241"/>
      <c r="I18" s="241"/>
    </row>
    <row r="19" spans="1:44" ht="10.5" customHeight="1" x14ac:dyDescent="0.15">
      <c r="B19" s="241"/>
      <c r="C19" s="241"/>
      <c r="D19" s="241"/>
      <c r="E19" s="241"/>
      <c r="F19" s="241"/>
      <c r="G19" s="241"/>
      <c r="H19" s="241"/>
      <c r="I19" s="241"/>
    </row>
    <row r="20" spans="1:44" ht="10.5" customHeight="1" x14ac:dyDescent="0.15">
      <c r="B20" s="241"/>
      <c r="C20" s="241"/>
      <c r="D20" s="241"/>
      <c r="E20" s="241"/>
      <c r="F20" s="241"/>
      <c r="G20" s="241"/>
      <c r="H20" s="241"/>
      <c r="I20" s="241"/>
    </row>
    <row r="21" spans="1:44" ht="13.5" customHeight="1" x14ac:dyDescent="0.15">
      <c r="B21" s="315" t="s">
        <v>3</v>
      </c>
      <c r="C21" s="315"/>
      <c r="D21" s="314" t="s">
        <v>421</v>
      </c>
      <c r="E21" s="314"/>
      <c r="F21" s="314"/>
      <c r="L21" s="101"/>
      <c r="M21" s="179"/>
      <c r="N21" s="179"/>
      <c r="O21" s="179"/>
      <c r="P21" s="101"/>
      <c r="Q21" s="101"/>
      <c r="R21" s="101"/>
      <c r="S21" s="179"/>
      <c r="T21" s="179"/>
      <c r="U21" s="179"/>
      <c r="V21" s="179"/>
      <c r="W21" s="101"/>
      <c r="X21" s="179"/>
      <c r="Y21" s="179"/>
      <c r="Z21" s="227"/>
      <c r="AA21" s="179"/>
      <c r="AB21" s="179"/>
      <c r="AC21" s="179"/>
      <c r="AD21" s="179"/>
      <c r="AE21" s="179"/>
      <c r="AF21" s="179"/>
      <c r="AG21" s="179"/>
      <c r="AH21" s="179"/>
      <c r="AI21" s="179"/>
    </row>
    <row r="22" spans="1:44" ht="13.5" customHeight="1" x14ac:dyDescent="0.15">
      <c r="A22" s="81"/>
      <c r="B22" s="311" t="s">
        <v>419</v>
      </c>
      <c r="C22" s="311" t="s">
        <v>420</v>
      </c>
      <c r="D22" s="316" t="s">
        <v>419</v>
      </c>
      <c r="E22" s="311" t="s">
        <v>422</v>
      </c>
      <c r="F22" s="311" t="s">
        <v>423</v>
      </c>
      <c r="G22" s="81" t="s">
        <v>42</v>
      </c>
      <c r="H22" s="315" t="s">
        <v>458</v>
      </c>
      <c r="I22" s="311" t="s">
        <v>641</v>
      </c>
      <c r="P22" s="81"/>
      <c r="Q22" s="81"/>
      <c r="R22" s="81"/>
      <c r="S22" s="81"/>
      <c r="T22" s="81"/>
      <c r="V22" s="15"/>
      <c r="W22" s="15"/>
      <c r="X22" s="5"/>
      <c r="Y22" s="15"/>
      <c r="Z22" s="15"/>
      <c r="AM22" s="135"/>
      <c r="AN22" s="135"/>
      <c r="AO22" s="135"/>
      <c r="AP22" s="135"/>
      <c r="AQ22" s="135"/>
      <c r="AR22" s="135"/>
    </row>
    <row r="23" spans="1:44" ht="13.5" customHeight="1" x14ac:dyDescent="0.15">
      <c r="A23" s="81"/>
      <c r="B23" s="311"/>
      <c r="C23" s="311"/>
      <c r="D23" s="316"/>
      <c r="E23" s="311"/>
      <c r="F23" s="311"/>
      <c r="G23" s="81"/>
      <c r="H23" s="315"/>
      <c r="I23" s="311"/>
      <c r="N23" s="101"/>
      <c r="P23" s="81"/>
      <c r="Q23" s="81"/>
      <c r="R23" s="81"/>
      <c r="S23" s="81"/>
      <c r="T23" s="81"/>
      <c r="V23" s="15"/>
      <c r="W23" s="15"/>
      <c r="X23" s="5"/>
      <c r="Y23" s="15"/>
      <c r="Z23" s="15"/>
      <c r="AM23" s="135"/>
      <c r="AN23" s="135"/>
      <c r="AO23" s="135"/>
      <c r="AP23" s="135"/>
      <c r="AQ23" s="135"/>
      <c r="AR23" s="135"/>
    </row>
    <row r="24" spans="1:44" ht="13.5" customHeight="1" x14ac:dyDescent="0.15">
      <c r="A24" s="81"/>
      <c r="B24" s="311"/>
      <c r="C24" s="311"/>
      <c r="D24" s="316"/>
      <c r="E24" s="311"/>
      <c r="F24" s="81"/>
      <c r="G24" s="81"/>
      <c r="H24" s="315"/>
      <c r="I24" s="311"/>
      <c r="N24" s="101"/>
      <c r="P24" s="81"/>
      <c r="Q24" s="81"/>
      <c r="R24" s="81"/>
      <c r="S24" s="81"/>
      <c r="T24" s="81"/>
      <c r="V24" s="15"/>
      <c r="W24" s="15"/>
      <c r="X24" s="5"/>
      <c r="Y24" s="15"/>
      <c r="Z24" s="15"/>
      <c r="AM24" s="135"/>
      <c r="AN24" s="135"/>
      <c r="AO24" s="135"/>
      <c r="AP24" s="135"/>
      <c r="AQ24" s="135"/>
      <c r="AR24" s="135"/>
    </row>
    <row r="25" spans="1:44" ht="13.5" customHeight="1" x14ac:dyDescent="0.15">
      <c r="A25" s="81"/>
      <c r="B25" s="311"/>
      <c r="C25" s="81"/>
      <c r="D25" s="81"/>
      <c r="E25" s="81"/>
      <c r="F25" s="81"/>
      <c r="G25" s="81"/>
      <c r="H25" s="315"/>
      <c r="I25" s="311"/>
      <c r="N25" s="101"/>
      <c r="P25" s="81"/>
      <c r="Q25" s="81"/>
      <c r="R25" s="81"/>
      <c r="S25" s="81"/>
      <c r="T25" s="81"/>
      <c r="V25" s="15"/>
      <c r="W25" s="15"/>
      <c r="X25" s="5"/>
      <c r="Y25" s="15"/>
      <c r="Z25" s="15"/>
      <c r="AM25" s="135"/>
      <c r="AN25" s="135"/>
      <c r="AO25" s="135"/>
      <c r="AP25" s="135"/>
      <c r="AQ25" s="135"/>
      <c r="AR25" s="135"/>
    </row>
    <row r="26" spans="1:44" ht="13.5" customHeight="1" x14ac:dyDescent="0.15">
      <c r="A26" s="81"/>
      <c r="B26" s="311"/>
      <c r="C26" s="81"/>
      <c r="D26" s="81"/>
      <c r="E26" s="81"/>
      <c r="F26" s="81"/>
      <c r="G26" s="81"/>
      <c r="H26" s="315"/>
      <c r="I26" s="311"/>
      <c r="N26" s="101"/>
      <c r="P26" s="81"/>
      <c r="Q26" s="81"/>
      <c r="R26" s="81"/>
      <c r="S26" s="81"/>
      <c r="T26" s="81"/>
      <c r="V26" s="15"/>
      <c r="W26" s="15"/>
      <c r="X26" s="5"/>
      <c r="Y26" s="15"/>
      <c r="Z26" s="15"/>
      <c r="AM26" s="135"/>
      <c r="AN26" s="135"/>
      <c r="AO26" s="135"/>
      <c r="AP26" s="135"/>
      <c r="AQ26" s="135"/>
      <c r="AR26" s="135"/>
    </row>
    <row r="27" spans="1:44" ht="13.5" customHeight="1" x14ac:dyDescent="0.15">
      <c r="A27" s="81"/>
      <c r="B27" s="224"/>
      <c r="C27" s="81"/>
      <c r="D27" s="81"/>
      <c r="E27" s="81"/>
      <c r="F27" s="81"/>
      <c r="G27" s="81"/>
      <c r="H27" s="218"/>
      <c r="I27" s="311"/>
      <c r="N27" s="101"/>
      <c r="P27" s="81"/>
      <c r="Q27" s="81"/>
      <c r="R27" s="81"/>
      <c r="S27" s="81"/>
      <c r="T27" s="81"/>
      <c r="V27" s="15"/>
      <c r="W27" s="15"/>
      <c r="X27" s="5"/>
      <c r="Y27" s="15"/>
      <c r="Z27" s="15"/>
      <c r="AM27" s="135"/>
      <c r="AN27" s="135"/>
      <c r="AO27" s="135"/>
      <c r="AP27" s="135"/>
      <c r="AQ27" s="135"/>
      <c r="AR27" s="135"/>
    </row>
    <row r="28" spans="1:44" x14ac:dyDescent="0.15">
      <c r="A28" s="69"/>
      <c r="B28" s="21">
        <v>0.5988</v>
      </c>
      <c r="C28">
        <v>0.65000000000000568</v>
      </c>
      <c r="D28" s="22">
        <v>34.375</v>
      </c>
      <c r="E28" s="149">
        <v>0.5</v>
      </c>
      <c r="F28" s="147">
        <f t="shared" ref="F28:F59" si="0">2*E28</f>
        <v>1</v>
      </c>
      <c r="G28" s="147" t="s">
        <v>38</v>
      </c>
      <c r="H28" s="149">
        <v>1.56996496982589</v>
      </c>
      <c r="I28">
        <v>1</v>
      </c>
      <c r="P28" s="8"/>
      <c r="R28" s="23"/>
      <c r="S28" s="15"/>
      <c r="T28" s="8"/>
      <c r="V28" s="13"/>
      <c r="W28" s="13"/>
      <c r="X28" s="12"/>
      <c r="Y28" s="12"/>
      <c r="Z28" s="12"/>
      <c r="AB28" s="23"/>
      <c r="AC28" s="85"/>
      <c r="AE28" s="23"/>
      <c r="AM28" s="152"/>
      <c r="AN28" s="152"/>
      <c r="AO28" s="152"/>
      <c r="AP28" s="152"/>
      <c r="AQ28" s="152"/>
      <c r="AR28" s="135"/>
    </row>
    <row r="29" spans="1:44" x14ac:dyDescent="0.15">
      <c r="A29" s="70"/>
      <c r="B29" s="21">
        <v>1.1976</v>
      </c>
      <c r="C29">
        <v>0.65000000000000568</v>
      </c>
      <c r="D29" s="22">
        <v>9.375</v>
      </c>
      <c r="E29" s="135">
        <v>0.05</v>
      </c>
      <c r="F29" s="147">
        <f t="shared" si="0"/>
        <v>0.1</v>
      </c>
      <c r="G29" s="147" t="s">
        <v>33</v>
      </c>
      <c r="H29" s="150">
        <v>3</v>
      </c>
      <c r="I29">
        <v>1</v>
      </c>
      <c r="P29" s="9"/>
      <c r="R29" s="23"/>
      <c r="S29" s="15"/>
      <c r="T29" s="9"/>
      <c r="V29" s="13"/>
      <c r="W29" s="13"/>
      <c r="X29" s="13"/>
      <c r="Y29" s="12"/>
      <c r="Z29" s="12"/>
      <c r="AB29" s="23"/>
      <c r="AC29" s="82"/>
      <c r="AE29" s="23"/>
      <c r="AM29" s="135"/>
      <c r="AN29" s="149"/>
      <c r="AO29" s="147"/>
      <c r="AP29" s="147"/>
      <c r="AQ29" s="149"/>
      <c r="AR29" s="135"/>
    </row>
    <row r="30" spans="1:44" ht="28" x14ac:dyDescent="0.3">
      <c r="A30" s="69"/>
      <c r="B30" s="21">
        <v>1.7964</v>
      </c>
      <c r="C30">
        <v>1</v>
      </c>
      <c r="D30" s="22">
        <v>71.875</v>
      </c>
      <c r="E30" s="135">
        <v>2</v>
      </c>
      <c r="F30" s="147">
        <f t="shared" si="0"/>
        <v>4</v>
      </c>
      <c r="G30" s="151" t="s">
        <v>27</v>
      </c>
      <c r="H30" s="150">
        <v>3.0245762239334502</v>
      </c>
      <c r="I30">
        <v>2</v>
      </c>
      <c r="K30" s="158" t="s">
        <v>544</v>
      </c>
      <c r="P30" s="9"/>
      <c r="R30" s="23"/>
      <c r="S30" s="7"/>
      <c r="T30" s="9"/>
      <c r="V30" s="12"/>
      <c r="W30" s="12"/>
      <c r="X30" s="12"/>
      <c r="Y30" s="12"/>
      <c r="Z30" s="12"/>
      <c r="AB30" s="23"/>
      <c r="AC30" s="15"/>
      <c r="AE30" s="23"/>
      <c r="AM30" s="135"/>
      <c r="AN30" s="135"/>
      <c r="AO30" s="147"/>
      <c r="AP30" s="147"/>
      <c r="AQ30" s="150"/>
      <c r="AR30" s="135"/>
    </row>
    <row r="31" spans="1:44" x14ac:dyDescent="0.15">
      <c r="A31" s="70"/>
      <c r="B31" s="21">
        <v>2.3952</v>
      </c>
      <c r="C31">
        <v>1</v>
      </c>
      <c r="D31" s="22">
        <v>68.75</v>
      </c>
      <c r="E31" s="135">
        <v>1.6</v>
      </c>
      <c r="F31" s="147">
        <f t="shared" si="0"/>
        <v>3.2</v>
      </c>
      <c r="G31" s="147" t="s">
        <v>17</v>
      </c>
      <c r="H31" s="150">
        <v>3.0678912374105201</v>
      </c>
      <c r="I31">
        <v>1</v>
      </c>
      <c r="P31" s="9"/>
      <c r="R31" s="23"/>
      <c r="S31" s="15"/>
      <c r="T31" s="9"/>
      <c r="V31" s="12"/>
      <c r="W31" s="12"/>
      <c r="X31" s="12"/>
      <c r="Y31" s="12"/>
      <c r="Z31" s="12"/>
      <c r="AB31" s="23"/>
      <c r="AC31" s="85"/>
      <c r="AE31" s="23"/>
      <c r="AM31" s="135"/>
      <c r="AN31" s="135"/>
      <c r="AO31" s="147"/>
      <c r="AP31" s="151"/>
      <c r="AQ31" s="150"/>
      <c r="AR31" s="135"/>
    </row>
    <row r="32" spans="1:44" x14ac:dyDescent="0.15">
      <c r="A32" s="69"/>
      <c r="B32" s="21">
        <v>2.9939999999999998</v>
      </c>
      <c r="C32">
        <v>1</v>
      </c>
      <c r="D32" s="22">
        <v>78.125</v>
      </c>
      <c r="E32" s="135">
        <v>2.2000000000000002</v>
      </c>
      <c r="F32" s="147">
        <f t="shared" si="0"/>
        <v>4.4000000000000004</v>
      </c>
      <c r="G32" s="147" t="s">
        <v>20</v>
      </c>
      <c r="H32" s="150">
        <v>3.2</v>
      </c>
      <c r="I32">
        <v>2</v>
      </c>
      <c r="K32" s="241" t="s">
        <v>643</v>
      </c>
      <c r="L32" s="241"/>
      <c r="M32" s="241"/>
      <c r="N32" s="241"/>
      <c r="O32" s="241"/>
      <c r="P32" s="241"/>
      <c r="Q32" s="241"/>
      <c r="R32" s="241"/>
      <c r="S32" s="241"/>
      <c r="T32" s="9"/>
      <c r="V32" s="13"/>
      <c r="W32" s="12"/>
      <c r="X32" s="12"/>
      <c r="Y32" s="12"/>
      <c r="Z32" s="12"/>
      <c r="AB32" s="23"/>
      <c r="AC32" s="15"/>
      <c r="AE32" s="23"/>
      <c r="AM32" s="135"/>
      <c r="AN32" s="135"/>
      <c r="AO32" s="147"/>
      <c r="AP32" s="147"/>
      <c r="AQ32" s="150"/>
      <c r="AR32" s="135"/>
    </row>
    <row r="33" spans="1:44" x14ac:dyDescent="0.15">
      <c r="A33" s="70"/>
      <c r="B33" s="21">
        <v>3.5928</v>
      </c>
      <c r="C33">
        <v>1.1499999999999915</v>
      </c>
      <c r="D33" s="22">
        <v>56.25</v>
      </c>
      <c r="E33" s="135">
        <v>1</v>
      </c>
      <c r="F33" s="147">
        <f t="shared" si="0"/>
        <v>2</v>
      </c>
      <c r="G33" s="151" t="s">
        <v>26</v>
      </c>
      <c r="H33" s="150">
        <v>3.3720966526026399</v>
      </c>
      <c r="I33">
        <v>2</v>
      </c>
      <c r="K33" s="241"/>
      <c r="L33" s="241"/>
      <c r="M33" s="241"/>
      <c r="N33" s="241"/>
      <c r="O33" s="241"/>
      <c r="P33" s="241"/>
      <c r="Q33" s="241"/>
      <c r="R33" s="241"/>
      <c r="S33" s="241"/>
      <c r="T33" s="9"/>
      <c r="V33" s="13"/>
      <c r="W33" s="13"/>
      <c r="X33" s="12"/>
      <c r="Y33" s="12"/>
      <c r="Z33" s="12"/>
      <c r="AB33" s="23"/>
      <c r="AC33" s="7"/>
      <c r="AE33" s="23"/>
      <c r="AM33" s="135"/>
      <c r="AN33" s="135"/>
      <c r="AO33" s="147"/>
      <c r="AP33" s="147"/>
      <c r="AQ33" s="150"/>
      <c r="AR33" s="135"/>
    </row>
    <row r="34" spans="1:44" ht="12.75" customHeight="1" x14ac:dyDescent="0.15">
      <c r="A34" s="69"/>
      <c r="B34" s="21">
        <v>4.1916000000000002</v>
      </c>
      <c r="C34">
        <v>1.1500000000000057</v>
      </c>
      <c r="D34" s="22">
        <v>75</v>
      </c>
      <c r="E34" s="135">
        <v>2</v>
      </c>
      <c r="F34" s="147">
        <f t="shared" si="0"/>
        <v>4</v>
      </c>
      <c r="G34" s="151" t="s">
        <v>31</v>
      </c>
      <c r="H34" s="150">
        <v>4.1507573665069204</v>
      </c>
      <c r="I34">
        <v>2</v>
      </c>
      <c r="K34" s="241" t="s">
        <v>644</v>
      </c>
      <c r="L34" s="241"/>
      <c r="M34" s="241"/>
      <c r="N34" s="241"/>
      <c r="O34" s="241"/>
      <c r="P34" s="241"/>
      <c r="Q34" s="241"/>
      <c r="R34" s="241"/>
      <c r="S34" s="241"/>
      <c r="T34" s="9"/>
      <c r="V34" s="13"/>
      <c r="W34" s="13"/>
      <c r="X34" s="13"/>
      <c r="Y34" s="12"/>
      <c r="Z34" s="12"/>
      <c r="AB34" s="23"/>
      <c r="AC34" s="85"/>
      <c r="AE34" s="23"/>
      <c r="AM34" s="135"/>
      <c r="AN34" s="135"/>
      <c r="AO34" s="147"/>
      <c r="AP34" s="151"/>
      <c r="AQ34" s="150"/>
      <c r="AR34" s="135"/>
    </row>
    <row r="35" spans="1:44" x14ac:dyDescent="0.15">
      <c r="A35" s="70"/>
      <c r="B35" s="21">
        <v>4.7904</v>
      </c>
      <c r="C35">
        <v>1.1665999999999883</v>
      </c>
      <c r="D35" s="22">
        <v>31.25</v>
      </c>
      <c r="E35" s="135">
        <v>0.4</v>
      </c>
      <c r="F35" s="147">
        <f t="shared" si="0"/>
        <v>0.8</v>
      </c>
      <c r="G35" s="147" t="s">
        <v>16</v>
      </c>
      <c r="H35" s="150">
        <v>4.3638019106063499</v>
      </c>
      <c r="I35">
        <v>1</v>
      </c>
      <c r="K35" s="241"/>
      <c r="L35" s="241"/>
      <c r="M35" s="241"/>
      <c r="N35" s="241"/>
      <c r="O35" s="241"/>
      <c r="P35" s="241"/>
      <c r="Q35" s="241"/>
      <c r="R35" s="241"/>
      <c r="S35" s="241"/>
      <c r="T35" s="9"/>
      <c r="V35" s="13"/>
      <c r="W35" s="13"/>
      <c r="X35" s="13"/>
      <c r="Y35" s="12"/>
      <c r="Z35" s="12"/>
      <c r="AB35" s="23"/>
      <c r="AC35" s="15"/>
      <c r="AE35" s="23"/>
      <c r="AM35" s="135"/>
      <c r="AN35" s="135"/>
      <c r="AO35" s="147"/>
      <c r="AP35" s="151"/>
      <c r="AQ35" s="150"/>
      <c r="AR35" s="135"/>
    </row>
    <row r="36" spans="1:44" x14ac:dyDescent="0.15">
      <c r="A36" s="69"/>
      <c r="B36" s="21">
        <v>5.3891999999999998</v>
      </c>
      <c r="C36">
        <v>1.1666999999999916</v>
      </c>
      <c r="D36" s="22">
        <v>18.75</v>
      </c>
      <c r="E36" s="135">
        <v>0.1</v>
      </c>
      <c r="F36" s="147">
        <f t="shared" si="0"/>
        <v>0.2</v>
      </c>
      <c r="G36" s="151" t="s">
        <v>21</v>
      </c>
      <c r="H36" s="150">
        <v>4.4900814668855604</v>
      </c>
      <c r="I36">
        <v>1</v>
      </c>
      <c r="K36" s="241"/>
      <c r="L36" s="241"/>
      <c r="M36" s="241"/>
      <c r="N36" s="241"/>
      <c r="O36" s="241"/>
      <c r="P36" s="241"/>
      <c r="Q36" s="241"/>
      <c r="R36" s="241"/>
      <c r="S36" s="241"/>
      <c r="T36" s="9"/>
      <c r="V36" s="13"/>
      <c r="W36" s="12"/>
      <c r="X36" s="12"/>
      <c r="Y36" s="12"/>
      <c r="Z36" s="12"/>
      <c r="AB36" s="23"/>
      <c r="AC36" s="82"/>
      <c r="AE36" s="23"/>
      <c r="AM36" s="135"/>
      <c r="AN36" s="135"/>
      <c r="AO36" s="147"/>
      <c r="AP36" s="147"/>
      <c r="AQ36" s="150"/>
      <c r="AR36" s="135"/>
    </row>
    <row r="37" spans="1:44" x14ac:dyDescent="0.15">
      <c r="A37" s="70"/>
      <c r="B37" s="21">
        <v>5.9879999999999995</v>
      </c>
      <c r="C37">
        <v>1.1667000000000201</v>
      </c>
      <c r="D37" s="22">
        <v>81.25</v>
      </c>
      <c r="E37" s="135">
        <v>2.6</v>
      </c>
      <c r="F37" s="147">
        <f t="shared" si="0"/>
        <v>5.2</v>
      </c>
      <c r="G37" s="147" t="s">
        <v>512</v>
      </c>
      <c r="H37" s="150">
        <v>4.5999999999999996</v>
      </c>
      <c r="I37">
        <v>3</v>
      </c>
      <c r="P37" s="8"/>
      <c r="R37" s="23"/>
      <c r="S37" s="15"/>
      <c r="T37" s="9"/>
      <c r="V37" s="12"/>
      <c r="W37" s="12"/>
      <c r="X37" s="12"/>
      <c r="Y37" s="12"/>
      <c r="Z37" s="12"/>
      <c r="AB37" s="23"/>
      <c r="AC37" s="82"/>
      <c r="AE37" s="23"/>
      <c r="AM37" s="135"/>
      <c r="AN37" s="135"/>
      <c r="AO37" s="147"/>
      <c r="AP37" s="151"/>
      <c r="AQ37" s="150"/>
      <c r="AR37" s="135"/>
    </row>
    <row r="38" spans="1:44" x14ac:dyDescent="0.15">
      <c r="A38" s="69"/>
      <c r="B38" s="21">
        <v>6.5868000000000002</v>
      </c>
      <c r="C38">
        <v>1.3333000000000084</v>
      </c>
      <c r="D38" s="22">
        <v>100</v>
      </c>
      <c r="E38" s="135">
        <v>8</v>
      </c>
      <c r="F38" s="147">
        <f t="shared" si="0"/>
        <v>16</v>
      </c>
      <c r="G38" s="147" t="s">
        <v>40</v>
      </c>
      <c r="H38" s="150">
        <v>4.9000000000000004</v>
      </c>
      <c r="I38">
        <v>5</v>
      </c>
      <c r="P38" s="9"/>
      <c r="R38" s="23"/>
      <c r="S38" s="15"/>
      <c r="T38" s="9"/>
      <c r="V38" s="12"/>
      <c r="W38" s="12"/>
      <c r="X38" s="12"/>
      <c r="Y38" s="12"/>
      <c r="Z38" s="12"/>
      <c r="AB38" s="23"/>
      <c r="AC38" s="15"/>
      <c r="AE38" s="23"/>
      <c r="AM38" s="135"/>
      <c r="AN38" s="135"/>
      <c r="AO38" s="147"/>
      <c r="AP38" s="147"/>
      <c r="AQ38" s="150"/>
      <c r="AR38" s="135"/>
    </row>
    <row r="39" spans="1:44" x14ac:dyDescent="0.15">
      <c r="A39" s="70"/>
      <c r="B39" s="21">
        <v>7.1856</v>
      </c>
      <c r="C39">
        <v>1.3333000000000084</v>
      </c>
      <c r="D39" s="22">
        <v>59.375</v>
      </c>
      <c r="E39" s="135">
        <v>1</v>
      </c>
      <c r="F39" s="147">
        <f t="shared" si="0"/>
        <v>2</v>
      </c>
      <c r="G39" s="147" t="s">
        <v>12</v>
      </c>
      <c r="H39" s="150">
        <v>4.9040274165918003</v>
      </c>
      <c r="I39">
        <v>2</v>
      </c>
      <c r="P39" s="9"/>
      <c r="R39" s="23"/>
      <c r="S39" s="15"/>
      <c r="T39" s="9"/>
      <c r="V39" s="13"/>
      <c r="W39" s="12"/>
      <c r="X39" s="12"/>
      <c r="Y39" s="12"/>
      <c r="Z39" s="12"/>
      <c r="AB39" s="23"/>
      <c r="AC39" s="15"/>
      <c r="AE39" s="23"/>
      <c r="AM39" s="135"/>
      <c r="AN39" s="135"/>
      <c r="AO39" s="147"/>
      <c r="AP39" s="147"/>
      <c r="AQ39" s="150"/>
      <c r="AR39" s="135"/>
    </row>
    <row r="40" spans="1:44" x14ac:dyDescent="0.15">
      <c r="A40" s="69"/>
      <c r="B40" s="21">
        <v>7.7843999999999998</v>
      </c>
      <c r="C40">
        <v>1.3333999999999833</v>
      </c>
      <c r="D40" s="22">
        <v>43.75</v>
      </c>
      <c r="E40" s="135">
        <v>0.78</v>
      </c>
      <c r="F40" s="147">
        <f t="shared" si="0"/>
        <v>1.56</v>
      </c>
      <c r="G40" s="147" t="s">
        <v>22</v>
      </c>
      <c r="H40" s="150">
        <v>5</v>
      </c>
      <c r="I40">
        <v>2</v>
      </c>
      <c r="P40" s="9"/>
      <c r="R40" s="23"/>
      <c r="S40" s="15"/>
      <c r="T40" s="9"/>
      <c r="V40" s="13"/>
      <c r="W40" s="13"/>
      <c r="X40" s="13"/>
      <c r="Y40" s="12"/>
      <c r="Z40" s="12"/>
      <c r="AB40" s="23"/>
      <c r="AC40" s="82"/>
      <c r="AE40" s="23"/>
      <c r="AM40" s="135"/>
      <c r="AN40" s="135"/>
      <c r="AO40" s="147"/>
      <c r="AP40" s="147"/>
      <c r="AQ40" s="150"/>
      <c r="AR40" s="135"/>
    </row>
    <row r="41" spans="1:44" x14ac:dyDescent="0.15">
      <c r="A41" s="70"/>
      <c r="B41" s="21">
        <v>8.3832000000000004</v>
      </c>
      <c r="C41">
        <v>1.5499999999999829</v>
      </c>
      <c r="D41" s="22">
        <v>46.875</v>
      </c>
      <c r="E41" s="135">
        <v>0.8</v>
      </c>
      <c r="F41" s="147">
        <f t="shared" si="0"/>
        <v>1.6</v>
      </c>
      <c r="G41" s="147" t="s">
        <v>28</v>
      </c>
      <c r="H41" s="150">
        <v>5</v>
      </c>
      <c r="I41">
        <v>2</v>
      </c>
      <c r="P41" s="9"/>
      <c r="R41" s="23"/>
      <c r="S41" s="15"/>
      <c r="T41" s="9"/>
      <c r="V41" s="12"/>
      <c r="W41" s="12"/>
      <c r="X41" s="12"/>
      <c r="Y41" s="12"/>
      <c r="Z41" s="12"/>
      <c r="AB41" s="23"/>
      <c r="AC41" s="15"/>
      <c r="AE41" s="23"/>
      <c r="AM41" s="135"/>
      <c r="AN41" s="135"/>
      <c r="AO41" s="147"/>
      <c r="AP41" s="147"/>
      <c r="AQ41" s="150"/>
      <c r="AR41" s="135"/>
    </row>
    <row r="42" spans="1:44" x14ac:dyDescent="0.15">
      <c r="A42" s="69"/>
      <c r="B42" s="21">
        <v>8.9819999999999993</v>
      </c>
      <c r="C42">
        <v>1.5500000000000114</v>
      </c>
      <c r="D42" s="22">
        <v>90.625</v>
      </c>
      <c r="E42" s="150">
        <v>5</v>
      </c>
      <c r="F42" s="147">
        <f t="shared" si="0"/>
        <v>10</v>
      </c>
      <c r="G42" s="147" t="s">
        <v>39</v>
      </c>
      <c r="H42" s="150">
        <v>5</v>
      </c>
      <c r="I42">
        <v>5</v>
      </c>
      <c r="P42" s="9"/>
      <c r="R42" s="23"/>
      <c r="S42" s="7"/>
      <c r="T42" s="9"/>
      <c r="V42" s="12"/>
      <c r="W42" s="12"/>
      <c r="X42" s="14"/>
      <c r="Y42" s="12"/>
      <c r="Z42" s="12"/>
      <c r="AB42" s="23"/>
      <c r="AC42" s="82"/>
      <c r="AE42" s="23"/>
      <c r="AM42" s="135"/>
      <c r="AN42" s="135"/>
      <c r="AO42" s="147"/>
      <c r="AP42" s="147"/>
      <c r="AQ42" s="150"/>
      <c r="AR42" s="135"/>
    </row>
    <row r="43" spans="1:44" x14ac:dyDescent="0.15">
      <c r="A43" s="70"/>
      <c r="B43" s="21">
        <v>9.5808</v>
      </c>
      <c r="C43">
        <v>1.5500000000000114</v>
      </c>
      <c r="D43" s="22">
        <v>37.5</v>
      </c>
      <c r="E43" s="135">
        <v>0.51</v>
      </c>
      <c r="F43" s="147">
        <f t="shared" si="0"/>
        <v>1.02</v>
      </c>
      <c r="G43" s="151" t="s">
        <v>24</v>
      </c>
      <c r="H43" s="150">
        <v>5.4067164513597596</v>
      </c>
      <c r="I43">
        <v>1</v>
      </c>
      <c r="P43" s="8"/>
      <c r="R43" s="23"/>
      <c r="S43" s="7"/>
      <c r="T43" s="8"/>
      <c r="V43" s="13"/>
      <c r="W43" s="13"/>
      <c r="X43" s="12"/>
      <c r="Y43" s="12"/>
      <c r="Z43" s="12"/>
      <c r="AB43" s="23"/>
      <c r="AC43" s="82"/>
      <c r="AE43" s="23"/>
      <c r="AM43" s="135"/>
      <c r="AN43" s="150"/>
      <c r="AO43" s="147"/>
      <c r="AP43" s="147"/>
      <c r="AQ43" s="150"/>
      <c r="AR43" s="135"/>
    </row>
    <row r="44" spans="1:44" x14ac:dyDescent="0.15">
      <c r="A44" s="69"/>
      <c r="B44" s="21">
        <v>10.179600000000001</v>
      </c>
      <c r="C44">
        <v>1.5500000000000114</v>
      </c>
      <c r="D44" s="22">
        <v>96.875</v>
      </c>
      <c r="E44" s="135">
        <v>7</v>
      </c>
      <c r="F44" s="147">
        <f t="shared" si="0"/>
        <v>14</v>
      </c>
      <c r="G44" s="151" t="s">
        <v>30</v>
      </c>
      <c r="H44" s="149">
        <v>5.5476420369073001</v>
      </c>
      <c r="I44">
        <v>10</v>
      </c>
      <c r="P44" s="8"/>
      <c r="R44" s="23"/>
      <c r="S44" s="7"/>
      <c r="T44" s="9"/>
      <c r="V44" s="13"/>
      <c r="W44" s="12"/>
      <c r="X44" s="12"/>
      <c r="Y44" s="12"/>
      <c r="Z44" s="12"/>
      <c r="AB44" s="23"/>
      <c r="AC44" s="15"/>
      <c r="AE44" s="23"/>
      <c r="AM44" s="135"/>
      <c r="AN44" s="135"/>
      <c r="AO44" s="147"/>
      <c r="AP44" s="151"/>
      <c r="AQ44" s="150"/>
      <c r="AR44" s="135"/>
    </row>
    <row r="45" spans="1:44" x14ac:dyDescent="0.15">
      <c r="A45" s="70"/>
      <c r="B45" s="21">
        <v>10.7784</v>
      </c>
      <c r="C45">
        <v>1.5999999999999659</v>
      </c>
      <c r="D45" s="22">
        <v>62.5</v>
      </c>
      <c r="E45" s="135">
        <v>1.3</v>
      </c>
      <c r="F45" s="147">
        <f t="shared" si="0"/>
        <v>2.6</v>
      </c>
      <c r="G45" s="151" t="s">
        <v>23</v>
      </c>
      <c r="H45" s="150">
        <v>5.7</v>
      </c>
      <c r="I45">
        <v>2</v>
      </c>
      <c r="P45" s="9"/>
      <c r="R45" s="23"/>
      <c r="S45" s="82"/>
      <c r="T45" s="83"/>
      <c r="V45" s="12"/>
      <c r="W45" s="12"/>
      <c r="X45" s="12"/>
      <c r="Y45" s="12"/>
      <c r="Z45" s="12"/>
      <c r="AB45" s="23"/>
      <c r="AC45" s="85"/>
      <c r="AE45" s="23"/>
      <c r="AN45" s="135"/>
      <c r="AO45" s="147"/>
      <c r="AP45" s="151"/>
      <c r="AQ45" s="149"/>
      <c r="AR45" s="135"/>
    </row>
    <row r="46" spans="1:44" x14ac:dyDescent="0.15">
      <c r="A46" s="69"/>
      <c r="B46" s="21">
        <v>11.3772</v>
      </c>
      <c r="C46">
        <v>1.7319999999999998</v>
      </c>
      <c r="D46" s="22">
        <v>15.625</v>
      </c>
      <c r="E46" s="135">
        <v>0.08</v>
      </c>
      <c r="F46" s="147">
        <f t="shared" si="0"/>
        <v>0.16</v>
      </c>
      <c r="G46" s="151" t="s">
        <v>10</v>
      </c>
      <c r="H46" s="150">
        <v>6.0398197714583199</v>
      </c>
      <c r="I46">
        <v>1</v>
      </c>
      <c r="P46" s="8"/>
      <c r="R46" s="23"/>
      <c r="S46" s="82"/>
      <c r="T46" s="84"/>
      <c r="V46" s="13"/>
      <c r="W46" s="12"/>
      <c r="X46" s="12"/>
      <c r="Y46" s="12"/>
      <c r="Z46" s="12"/>
      <c r="AB46" s="23"/>
      <c r="AC46" s="15"/>
      <c r="AE46" s="23"/>
      <c r="AN46" s="135"/>
      <c r="AO46" s="147"/>
      <c r="AP46" s="151"/>
      <c r="AQ46" s="150"/>
      <c r="AR46" s="135"/>
    </row>
    <row r="47" spans="1:44" x14ac:dyDescent="0.15">
      <c r="A47" s="70"/>
      <c r="B47" s="21">
        <v>11.975999999999999</v>
      </c>
      <c r="C47">
        <v>1.75</v>
      </c>
      <c r="D47" s="22">
        <v>3.125</v>
      </c>
      <c r="E47" s="135">
        <v>3.7999999999999999E-2</v>
      </c>
      <c r="F47" s="147">
        <f t="shared" si="0"/>
        <v>7.5999999999999998E-2</v>
      </c>
      <c r="G47" s="151" t="s">
        <v>11</v>
      </c>
      <c r="H47" s="149">
        <v>6.9797943736342196</v>
      </c>
      <c r="I47">
        <v>1</v>
      </c>
      <c r="P47" s="9"/>
      <c r="R47" s="23"/>
      <c r="S47" s="82"/>
      <c r="T47" s="83"/>
      <c r="V47" s="12"/>
      <c r="W47" s="12"/>
      <c r="X47" s="12"/>
      <c r="Y47" s="12"/>
      <c r="Z47" s="12"/>
      <c r="AB47" s="23"/>
      <c r="AC47" s="82"/>
      <c r="AE47" s="23"/>
      <c r="AN47" s="135"/>
      <c r="AO47" s="147"/>
      <c r="AP47" s="151"/>
      <c r="AQ47" s="150"/>
      <c r="AR47" s="135"/>
    </row>
    <row r="48" spans="1:44" x14ac:dyDescent="0.15">
      <c r="A48" s="69"/>
      <c r="B48" s="21">
        <v>12.5748</v>
      </c>
      <c r="C48">
        <v>1.75</v>
      </c>
      <c r="D48" s="22">
        <v>12.5</v>
      </c>
      <c r="E48" s="135">
        <v>0.05</v>
      </c>
      <c r="F48" s="147">
        <f t="shared" si="0"/>
        <v>0.1</v>
      </c>
      <c r="G48" s="151" t="s">
        <v>15</v>
      </c>
      <c r="H48" s="150">
        <v>7.4438900324675998</v>
      </c>
      <c r="I48">
        <v>2</v>
      </c>
      <c r="P48" s="9"/>
      <c r="R48" s="23"/>
      <c r="S48" s="82"/>
      <c r="T48" s="84"/>
      <c r="V48" s="13"/>
      <c r="W48" s="12"/>
      <c r="X48" s="12"/>
      <c r="Y48" s="12"/>
      <c r="Z48" s="12"/>
      <c r="AB48" s="23"/>
      <c r="AC48" s="7"/>
      <c r="AE48" s="23"/>
      <c r="AN48" s="135"/>
      <c r="AO48" s="147"/>
      <c r="AP48" s="151"/>
      <c r="AQ48" s="149"/>
      <c r="AR48" s="135"/>
    </row>
    <row r="49" spans="1:44" ht="12.5" customHeight="1" x14ac:dyDescent="0.15">
      <c r="A49" s="70"/>
      <c r="B49" s="21">
        <v>13.1736</v>
      </c>
      <c r="C49">
        <v>1.7665999999999826</v>
      </c>
      <c r="D49" s="22">
        <v>65.625</v>
      </c>
      <c r="E49" s="135">
        <v>1.5</v>
      </c>
      <c r="F49" s="147">
        <f t="shared" si="0"/>
        <v>3</v>
      </c>
      <c r="G49" s="147" t="s">
        <v>25</v>
      </c>
      <c r="H49" s="150">
        <v>8.1999999999999993</v>
      </c>
      <c r="I49">
        <v>2</v>
      </c>
      <c r="P49" s="9"/>
      <c r="R49" s="23"/>
      <c r="S49" s="82"/>
      <c r="T49" s="83"/>
      <c r="V49" s="13"/>
      <c r="W49" s="12"/>
      <c r="X49" s="12"/>
      <c r="Y49" s="12"/>
      <c r="Z49" s="12"/>
      <c r="AB49" s="23"/>
      <c r="AC49" s="7"/>
      <c r="AE49" s="23"/>
      <c r="AM49" s="135"/>
      <c r="AN49" s="135"/>
      <c r="AO49" s="147"/>
      <c r="AP49" s="151"/>
      <c r="AQ49" s="150"/>
      <c r="AR49" s="135"/>
    </row>
    <row r="50" spans="1:44" x14ac:dyDescent="0.15">
      <c r="A50" s="69"/>
      <c r="B50" s="21">
        <v>13.772399999999999</v>
      </c>
      <c r="C50">
        <v>1.7667000000000144</v>
      </c>
      <c r="D50" s="22">
        <v>40.625</v>
      </c>
      <c r="E50" s="135">
        <v>0.67</v>
      </c>
      <c r="F50" s="147">
        <f t="shared" si="0"/>
        <v>1.34</v>
      </c>
      <c r="G50" s="151" t="s">
        <v>18</v>
      </c>
      <c r="H50" s="150">
        <v>8.3322845403959303</v>
      </c>
      <c r="I50">
        <v>2</v>
      </c>
      <c r="P50" s="9"/>
      <c r="R50" s="23"/>
      <c r="S50" s="85"/>
      <c r="T50" s="83"/>
      <c r="V50" s="13"/>
      <c r="W50" s="12"/>
      <c r="X50" s="12"/>
      <c r="Y50" s="12"/>
      <c r="Z50" s="12"/>
      <c r="AB50" s="23"/>
      <c r="AC50" s="7"/>
      <c r="AE50" s="23"/>
      <c r="AM50" s="135"/>
      <c r="AN50" s="135"/>
      <c r="AO50" s="147"/>
      <c r="AP50" s="147"/>
      <c r="AQ50" s="150"/>
      <c r="AR50" s="135"/>
    </row>
    <row r="51" spans="1:44" x14ac:dyDescent="0.15">
      <c r="A51" s="70"/>
      <c r="B51" s="21">
        <v>14.3712</v>
      </c>
      <c r="C51">
        <v>1.7667000000000144</v>
      </c>
      <c r="D51" s="22">
        <v>25</v>
      </c>
      <c r="E51" s="135">
        <v>0.32</v>
      </c>
      <c r="F51" s="147">
        <f t="shared" si="0"/>
        <v>0.64</v>
      </c>
      <c r="G51" s="147" t="s">
        <v>32</v>
      </c>
      <c r="H51" s="150">
        <v>8.5748737267629203</v>
      </c>
      <c r="I51">
        <v>1</v>
      </c>
      <c r="P51" s="8"/>
      <c r="R51" s="23"/>
      <c r="S51" s="85"/>
      <c r="T51" s="83"/>
      <c r="V51" s="9"/>
      <c r="W51" s="9"/>
      <c r="X51" s="9"/>
      <c r="Y51" s="9"/>
      <c r="Z51" s="9"/>
      <c r="AB51" s="23"/>
      <c r="AC51" s="82"/>
      <c r="AE51" s="23"/>
      <c r="AM51" s="135"/>
      <c r="AN51" s="135"/>
      <c r="AO51" s="147"/>
      <c r="AP51" s="151"/>
      <c r="AQ51" s="150"/>
      <c r="AR51" s="135"/>
    </row>
    <row r="52" spans="1:44" x14ac:dyDescent="0.15">
      <c r="A52" s="69"/>
      <c r="B52" s="21">
        <v>14.97</v>
      </c>
      <c r="C52">
        <v>1.794</v>
      </c>
      <c r="D52" s="22">
        <v>28.125</v>
      </c>
      <c r="E52" s="135">
        <v>0.32</v>
      </c>
      <c r="F52" s="147">
        <f t="shared" si="0"/>
        <v>0.64</v>
      </c>
      <c r="G52" s="147" t="s">
        <v>13</v>
      </c>
      <c r="H52" s="149">
        <v>10.680265366967999</v>
      </c>
      <c r="I52">
        <v>1</v>
      </c>
      <c r="P52" s="8"/>
      <c r="R52" s="23"/>
      <c r="S52" s="85"/>
      <c r="T52" s="84"/>
      <c r="V52" s="8"/>
      <c r="W52" s="9"/>
      <c r="X52" s="9"/>
      <c r="Y52" s="9"/>
      <c r="Z52" s="9"/>
      <c r="AB52" s="23"/>
      <c r="AC52" s="7"/>
      <c r="AE52" s="23"/>
      <c r="AM52" s="135"/>
      <c r="AN52" s="135"/>
      <c r="AO52" s="147"/>
      <c r="AP52" s="147"/>
      <c r="AQ52" s="150"/>
      <c r="AR52" s="135"/>
    </row>
    <row r="53" spans="1:44" x14ac:dyDescent="0.15">
      <c r="A53" s="70"/>
      <c r="B53" s="21">
        <v>15.5688</v>
      </c>
      <c r="C53">
        <v>1.7946</v>
      </c>
      <c r="D53" s="22">
        <v>50</v>
      </c>
      <c r="E53" s="135">
        <v>0.9</v>
      </c>
      <c r="F53" s="147">
        <f t="shared" si="0"/>
        <v>1.8</v>
      </c>
      <c r="G53" s="151" t="s">
        <v>34</v>
      </c>
      <c r="H53" s="147">
        <v>12.7</v>
      </c>
      <c r="I53">
        <v>2</v>
      </c>
      <c r="P53" s="9"/>
      <c r="R53" s="23"/>
      <c r="S53" s="82"/>
      <c r="T53" s="85"/>
      <c r="V53" s="9"/>
      <c r="W53" s="9"/>
      <c r="X53" s="9"/>
      <c r="Y53" s="9"/>
      <c r="Z53" s="9"/>
      <c r="AA53" s="8"/>
      <c r="AB53" s="23"/>
      <c r="AC53" s="15"/>
      <c r="AE53" s="23"/>
      <c r="AM53" s="135"/>
      <c r="AN53" s="135"/>
      <c r="AO53" s="147"/>
      <c r="AP53" s="147"/>
      <c r="AQ53" s="149"/>
      <c r="AR53" s="135"/>
    </row>
    <row r="54" spans="1:44" x14ac:dyDescent="0.15">
      <c r="A54" s="69"/>
      <c r="B54" s="21">
        <v>16.1676</v>
      </c>
      <c r="C54">
        <v>1.8332999999999799</v>
      </c>
      <c r="D54" s="22">
        <v>93.75</v>
      </c>
      <c r="E54" s="135">
        <v>6.5</v>
      </c>
      <c r="F54" s="147">
        <f t="shared" si="0"/>
        <v>13</v>
      </c>
      <c r="G54" s="147" t="s">
        <v>36</v>
      </c>
      <c r="H54" s="150">
        <v>12.9</v>
      </c>
      <c r="I54">
        <v>5</v>
      </c>
      <c r="P54" s="9"/>
      <c r="R54" s="23"/>
      <c r="S54" s="82"/>
      <c r="T54" s="83"/>
      <c r="V54" s="8"/>
      <c r="W54" s="8"/>
      <c r="X54" s="8"/>
      <c r="Y54" s="9"/>
      <c r="Z54" s="9"/>
      <c r="AB54" s="23"/>
      <c r="AC54" s="7"/>
      <c r="AE54" s="23"/>
      <c r="AM54" s="135"/>
      <c r="AN54" s="135"/>
      <c r="AO54" s="147"/>
      <c r="AP54" s="151"/>
      <c r="AQ54" s="147"/>
      <c r="AR54" s="135"/>
    </row>
    <row r="55" spans="1:44" x14ac:dyDescent="0.15">
      <c r="A55" s="70"/>
      <c r="B55" s="21">
        <v>16.766400000000001</v>
      </c>
      <c r="C55">
        <v>1.8333000000000084</v>
      </c>
      <c r="D55" s="22">
        <v>84.375</v>
      </c>
      <c r="E55" s="135">
        <v>2.9</v>
      </c>
      <c r="F55" s="147">
        <f t="shared" si="0"/>
        <v>5.8</v>
      </c>
      <c r="G55" s="151" t="s">
        <v>35</v>
      </c>
      <c r="H55" s="150">
        <v>16.6648281305621</v>
      </c>
      <c r="I55">
        <v>3</v>
      </c>
      <c r="P55" s="9"/>
      <c r="R55" s="23"/>
      <c r="S55" s="85"/>
      <c r="T55" s="83"/>
      <c r="V55" s="8"/>
      <c r="W55" s="8"/>
      <c r="X55" s="9"/>
      <c r="Y55" s="9"/>
      <c r="Z55" s="9"/>
      <c r="AB55" s="23"/>
      <c r="AC55" s="7"/>
      <c r="AE55" s="23"/>
      <c r="AM55" s="135"/>
      <c r="AN55" s="135"/>
      <c r="AO55" s="147"/>
      <c r="AP55" s="147"/>
      <c r="AQ55" s="150"/>
      <c r="AR55" s="135"/>
    </row>
    <row r="56" spans="1:44" x14ac:dyDescent="0.15">
      <c r="A56" s="69"/>
      <c r="B56" s="21">
        <v>17.365200000000002</v>
      </c>
      <c r="C56">
        <v>1.8334000000000117</v>
      </c>
      <c r="D56" s="22">
        <v>21.875</v>
      </c>
      <c r="E56" s="135">
        <v>0.16</v>
      </c>
      <c r="F56" s="147">
        <f t="shared" si="0"/>
        <v>0.32</v>
      </c>
      <c r="G56" s="151" t="s">
        <v>29</v>
      </c>
      <c r="H56" s="149">
        <v>21.574418878070901</v>
      </c>
      <c r="I56">
        <v>1</v>
      </c>
      <c r="P56" s="8"/>
      <c r="R56" s="23"/>
      <c r="S56" s="82"/>
      <c r="T56" s="84"/>
      <c r="V56" s="8"/>
      <c r="W56" s="9"/>
      <c r="X56" s="9"/>
      <c r="Y56" s="9"/>
      <c r="Z56" s="9"/>
      <c r="AA56" s="8"/>
      <c r="AB56" s="23"/>
      <c r="AC56" s="15"/>
      <c r="AE56" s="23"/>
      <c r="AM56" s="135"/>
      <c r="AN56" s="135"/>
      <c r="AO56" s="147"/>
      <c r="AP56" s="151"/>
      <c r="AQ56" s="150"/>
      <c r="AR56" s="135"/>
    </row>
    <row r="57" spans="1:44" x14ac:dyDescent="0.15">
      <c r="A57" s="70"/>
      <c r="B57" s="21">
        <v>17.963999999999999</v>
      </c>
      <c r="C57">
        <v>1.8999999999999773</v>
      </c>
      <c r="D57" s="22">
        <v>53.125</v>
      </c>
      <c r="E57" s="135">
        <v>0.92</v>
      </c>
      <c r="F57" s="147">
        <f t="shared" si="0"/>
        <v>1.84</v>
      </c>
      <c r="G57" s="147" t="s">
        <v>14</v>
      </c>
      <c r="H57" s="150">
        <v>21.671456614360501</v>
      </c>
      <c r="I57">
        <v>1</v>
      </c>
      <c r="P57" s="9"/>
      <c r="R57" s="23"/>
      <c r="S57" s="85"/>
      <c r="T57" s="83"/>
      <c r="V57" s="8"/>
      <c r="W57" s="8"/>
      <c r="X57" s="8"/>
      <c r="Y57" s="9"/>
      <c r="Z57" s="9"/>
      <c r="AB57" s="23"/>
      <c r="AC57" s="82"/>
      <c r="AE57" s="23"/>
      <c r="AM57" s="135"/>
      <c r="AN57" s="135"/>
      <c r="AO57" s="147"/>
      <c r="AP57" s="151"/>
      <c r="AQ57" s="149"/>
      <c r="AR57" s="135"/>
    </row>
    <row r="58" spans="1:44" x14ac:dyDescent="0.15">
      <c r="A58" s="69"/>
      <c r="B58" s="21">
        <v>18.562799999999999</v>
      </c>
      <c r="C58">
        <v>1.9000000000000057</v>
      </c>
      <c r="D58" s="22">
        <v>6.25</v>
      </c>
      <c r="E58" s="135">
        <v>4.2999999999999997E-2</v>
      </c>
      <c r="F58" s="147">
        <f t="shared" si="0"/>
        <v>8.5999999999999993E-2</v>
      </c>
      <c r="G58" s="147" t="s">
        <v>19</v>
      </c>
      <c r="H58" s="150">
        <v>27.2550263373032</v>
      </c>
      <c r="I58">
        <v>1</v>
      </c>
      <c r="P58" s="8"/>
      <c r="R58" s="23"/>
      <c r="S58" s="85"/>
      <c r="T58" s="83"/>
      <c r="V58" s="9"/>
      <c r="W58" s="8"/>
      <c r="X58" s="9"/>
      <c r="Y58" s="9"/>
      <c r="Z58" s="9"/>
      <c r="AB58" s="23"/>
      <c r="AC58" s="85"/>
      <c r="AE58" s="23"/>
      <c r="AM58" s="135"/>
      <c r="AN58" s="135"/>
      <c r="AO58" s="147"/>
      <c r="AP58" s="147"/>
      <c r="AQ58" s="150"/>
      <c r="AR58" s="135"/>
    </row>
    <row r="59" spans="1:44" x14ac:dyDescent="0.15">
      <c r="A59" s="70"/>
      <c r="B59" s="21">
        <v>19.1616</v>
      </c>
      <c r="C59">
        <v>1.9140000000000006</v>
      </c>
      <c r="D59" s="22">
        <v>87.5</v>
      </c>
      <c r="E59" s="135">
        <v>4.5999999999999996</v>
      </c>
      <c r="F59" s="147">
        <f t="shared" si="0"/>
        <v>9.1999999999999993</v>
      </c>
      <c r="G59" s="151" t="s">
        <v>37</v>
      </c>
      <c r="H59" s="150">
        <v>27.812521491294799</v>
      </c>
      <c r="I59">
        <v>3</v>
      </c>
      <c r="P59" s="8"/>
      <c r="R59" s="23"/>
      <c r="S59" s="82"/>
      <c r="T59" s="83"/>
      <c r="V59" s="38"/>
      <c r="W59" s="37"/>
      <c r="X59" s="37"/>
      <c r="Y59" s="39"/>
      <c r="Z59" s="36"/>
      <c r="AB59" s="23"/>
      <c r="AC59" s="85"/>
      <c r="AE59" s="23"/>
      <c r="AM59" s="135"/>
      <c r="AN59" s="135"/>
      <c r="AO59" s="147"/>
      <c r="AP59" s="147"/>
      <c r="AQ59" s="150"/>
      <c r="AR59" s="135"/>
    </row>
    <row r="60" spans="1:44" x14ac:dyDescent="0.15">
      <c r="A60" s="69"/>
      <c r="B60" s="21">
        <v>19.760400000000001</v>
      </c>
      <c r="C60">
        <v>1.9499999999999886</v>
      </c>
      <c r="I60" s="23"/>
      <c r="T60" s="8"/>
      <c r="U60" s="9"/>
      <c r="AM60" s="135"/>
      <c r="AN60" s="135"/>
      <c r="AO60" s="147"/>
      <c r="AP60" s="151"/>
      <c r="AQ60" s="150"/>
      <c r="AR60" s="135"/>
    </row>
    <row r="61" spans="1:44" x14ac:dyDescent="0.15">
      <c r="A61" s="70"/>
      <c r="B61" s="21">
        <v>20.359200000000001</v>
      </c>
      <c r="C61">
        <v>1.9500000000000171</v>
      </c>
      <c r="E61" s="23"/>
      <c r="I61" s="23"/>
      <c r="T61" s="8"/>
      <c r="U61" s="8"/>
      <c r="AM61" s="135"/>
      <c r="AN61" s="135"/>
      <c r="AO61" s="135"/>
      <c r="AP61" s="151"/>
      <c r="AQ61" s="149"/>
      <c r="AR61" s="135"/>
    </row>
    <row r="62" spans="1:44" x14ac:dyDescent="0.15">
      <c r="A62" s="69"/>
      <c r="B62" s="21">
        <v>20.957999999999998</v>
      </c>
      <c r="C62">
        <v>2</v>
      </c>
      <c r="I62" s="23"/>
      <c r="T62" s="9"/>
      <c r="U62" s="8"/>
    </row>
    <row r="63" spans="1:44" x14ac:dyDescent="0.15">
      <c r="A63" s="70"/>
      <c r="B63" s="21">
        <v>21.556799999999999</v>
      </c>
      <c r="C63">
        <v>2</v>
      </c>
      <c r="I63" s="23"/>
      <c r="J63" s="23"/>
    </row>
    <row r="64" spans="1:44" x14ac:dyDescent="0.15">
      <c r="A64" s="69"/>
      <c r="B64" s="21">
        <v>22.1556</v>
      </c>
      <c r="C64">
        <v>2</v>
      </c>
      <c r="I64" s="23"/>
      <c r="J64" s="23"/>
    </row>
    <row r="65" spans="1:10" x14ac:dyDescent="0.15">
      <c r="A65" s="70"/>
      <c r="B65" s="21">
        <v>22.7544</v>
      </c>
      <c r="C65">
        <v>2</v>
      </c>
      <c r="I65" s="23"/>
      <c r="J65" s="23"/>
    </row>
    <row r="66" spans="1:10" x14ac:dyDescent="0.15">
      <c r="A66" s="69"/>
      <c r="B66" s="21">
        <v>23.353200000000001</v>
      </c>
      <c r="C66">
        <v>2</v>
      </c>
      <c r="I66" s="23"/>
      <c r="J66" s="23"/>
    </row>
    <row r="67" spans="1:10" x14ac:dyDescent="0.15">
      <c r="A67" s="70"/>
      <c r="B67" s="21">
        <v>23.951999999999998</v>
      </c>
      <c r="C67">
        <v>2.033299999999997</v>
      </c>
      <c r="I67" s="23"/>
      <c r="J67" s="23"/>
    </row>
    <row r="68" spans="1:10" x14ac:dyDescent="0.15">
      <c r="A68" s="69"/>
      <c r="B68" s="21">
        <v>24.550799999999999</v>
      </c>
      <c r="C68">
        <v>2.033299999999997</v>
      </c>
      <c r="I68" s="23"/>
      <c r="J68" s="23"/>
    </row>
    <row r="69" spans="1:10" x14ac:dyDescent="0.15">
      <c r="A69" s="70"/>
      <c r="B69" s="21">
        <v>25.1496</v>
      </c>
      <c r="C69">
        <v>2.0334000000000003</v>
      </c>
      <c r="I69" s="23"/>
      <c r="J69" s="23"/>
    </row>
    <row r="70" spans="1:10" x14ac:dyDescent="0.15">
      <c r="A70" s="69"/>
      <c r="B70" s="21">
        <v>25.7484</v>
      </c>
      <c r="C70">
        <v>2.0999999999999659</v>
      </c>
      <c r="I70" s="23"/>
      <c r="J70" s="23"/>
    </row>
    <row r="71" spans="1:10" x14ac:dyDescent="0.15">
      <c r="A71" s="70"/>
      <c r="B71" s="21">
        <v>26.347200000000001</v>
      </c>
      <c r="C71">
        <v>2.0999999999999659</v>
      </c>
      <c r="I71" s="23"/>
      <c r="J71" s="23"/>
    </row>
    <row r="72" spans="1:10" x14ac:dyDescent="0.15">
      <c r="A72" s="69"/>
      <c r="B72" s="21">
        <v>26.946000000000002</v>
      </c>
      <c r="C72">
        <v>2.0999999999999659</v>
      </c>
      <c r="I72" s="23"/>
      <c r="J72" s="23"/>
    </row>
    <row r="73" spans="1:10" x14ac:dyDescent="0.15">
      <c r="A73" s="70"/>
      <c r="B73" s="21">
        <v>27.544799999999999</v>
      </c>
      <c r="C73">
        <v>2.0999999999999943</v>
      </c>
      <c r="I73" s="23"/>
      <c r="J73" s="23"/>
    </row>
    <row r="74" spans="1:10" x14ac:dyDescent="0.15">
      <c r="A74" s="69"/>
      <c r="B74" s="21">
        <v>28.143599999999999</v>
      </c>
      <c r="C74">
        <v>2.1000000000000085</v>
      </c>
      <c r="I74" s="23"/>
      <c r="J74" s="23"/>
    </row>
    <row r="75" spans="1:10" x14ac:dyDescent="0.15">
      <c r="A75" s="70"/>
      <c r="B75" s="21">
        <v>28.7424</v>
      </c>
      <c r="C75">
        <v>2.1000000000000227</v>
      </c>
      <c r="I75" s="23"/>
      <c r="J75" s="23"/>
    </row>
    <row r="76" spans="1:10" x14ac:dyDescent="0.15">
      <c r="A76" s="69"/>
      <c r="B76" s="21">
        <v>29.341200000000001</v>
      </c>
      <c r="C76">
        <v>2.1000000000000227</v>
      </c>
      <c r="I76" s="23"/>
      <c r="J76" s="23"/>
    </row>
    <row r="77" spans="1:10" x14ac:dyDescent="0.15">
      <c r="A77" s="70"/>
      <c r="B77" s="21">
        <v>29.94</v>
      </c>
      <c r="C77">
        <v>2.1000000000000227</v>
      </c>
      <c r="I77" s="23"/>
      <c r="J77" s="23"/>
    </row>
    <row r="78" spans="1:10" x14ac:dyDescent="0.15">
      <c r="A78" s="69"/>
      <c r="B78" s="21">
        <v>30.538799999999998</v>
      </c>
      <c r="C78">
        <v>2.1499999999999773</v>
      </c>
      <c r="I78" s="23"/>
      <c r="J78" s="23"/>
    </row>
    <row r="79" spans="1:10" x14ac:dyDescent="0.15">
      <c r="A79" s="70"/>
      <c r="B79" s="21">
        <v>31.137599999999999</v>
      </c>
      <c r="C79">
        <v>2.1500000000000341</v>
      </c>
      <c r="I79" s="23"/>
      <c r="J79" s="23"/>
    </row>
    <row r="80" spans="1:10" x14ac:dyDescent="0.15">
      <c r="A80" s="69"/>
      <c r="B80" s="21">
        <v>31.7364</v>
      </c>
      <c r="C80">
        <v>2.1999999999999886</v>
      </c>
      <c r="I80" s="23"/>
      <c r="J80" s="23"/>
    </row>
    <row r="81" spans="1:10" x14ac:dyDescent="0.15">
      <c r="A81" s="70"/>
      <c r="B81" s="21">
        <v>32.3352</v>
      </c>
      <c r="C81">
        <v>2.1999999999999886</v>
      </c>
      <c r="I81" s="23"/>
      <c r="J81" s="23"/>
    </row>
    <row r="82" spans="1:10" x14ac:dyDescent="0.15">
      <c r="A82" s="69"/>
      <c r="B82" s="21">
        <v>32.933999999999997</v>
      </c>
      <c r="C82">
        <v>2.2000000000000028</v>
      </c>
      <c r="I82" s="23"/>
      <c r="J82" s="23"/>
    </row>
    <row r="83" spans="1:10" x14ac:dyDescent="0.15">
      <c r="A83" s="70"/>
      <c r="B83" s="21">
        <v>33.532800000000002</v>
      </c>
      <c r="C83">
        <v>2.2000000000000028</v>
      </c>
      <c r="I83" s="23"/>
      <c r="J83" s="23"/>
    </row>
    <row r="84" spans="1:10" x14ac:dyDescent="0.15">
      <c r="A84" s="69"/>
      <c r="B84" s="21">
        <v>34.131599999999999</v>
      </c>
      <c r="C84">
        <v>2.3499999999999943</v>
      </c>
      <c r="I84" s="23"/>
      <c r="J84" s="23"/>
    </row>
    <row r="85" spans="1:10" x14ac:dyDescent="0.15">
      <c r="A85" s="70"/>
      <c r="B85" s="21">
        <v>34.730400000000003</v>
      </c>
      <c r="C85">
        <v>2.3499999999999943</v>
      </c>
      <c r="I85" s="23"/>
      <c r="J85" s="23"/>
    </row>
    <row r="86" spans="1:10" x14ac:dyDescent="0.15">
      <c r="A86" s="69"/>
      <c r="B86" s="21">
        <v>35.3292</v>
      </c>
      <c r="C86">
        <v>2.3999999999999773</v>
      </c>
      <c r="I86" s="23"/>
      <c r="J86" s="23"/>
    </row>
    <row r="87" spans="1:10" x14ac:dyDescent="0.15">
      <c r="A87" s="70"/>
      <c r="B87" s="21">
        <v>35.927999999999997</v>
      </c>
      <c r="C87">
        <v>2.4000000000000341</v>
      </c>
      <c r="I87" s="23"/>
      <c r="J87" s="23"/>
    </row>
    <row r="88" spans="1:10" x14ac:dyDescent="0.15">
      <c r="A88" s="69"/>
      <c r="B88" s="21">
        <v>36.526800000000001</v>
      </c>
      <c r="C88">
        <v>2.4499999999999886</v>
      </c>
      <c r="I88" s="23"/>
      <c r="J88" s="23"/>
    </row>
    <row r="89" spans="1:10" x14ac:dyDescent="0.15">
      <c r="A89" s="70"/>
      <c r="B89" s="21">
        <v>37.125599999999999</v>
      </c>
      <c r="C89">
        <v>2.4499999999999886</v>
      </c>
      <c r="I89" s="23"/>
      <c r="J89" s="23"/>
    </row>
    <row r="90" spans="1:10" x14ac:dyDescent="0.15">
      <c r="A90" s="69"/>
      <c r="B90" s="21">
        <v>37.724400000000003</v>
      </c>
      <c r="C90">
        <v>2.5</v>
      </c>
      <c r="I90" s="23"/>
      <c r="J90" s="23"/>
    </row>
    <row r="91" spans="1:10" x14ac:dyDescent="0.15">
      <c r="A91" s="70"/>
      <c r="B91" s="21">
        <v>38.3232</v>
      </c>
      <c r="C91">
        <v>2.5</v>
      </c>
      <c r="I91" s="23"/>
      <c r="J91" s="23"/>
    </row>
    <row r="92" spans="1:10" x14ac:dyDescent="0.15">
      <c r="A92" s="69"/>
      <c r="B92" s="21">
        <v>38.921999999999997</v>
      </c>
      <c r="C92">
        <v>2.5499999999999972</v>
      </c>
      <c r="I92" s="23"/>
      <c r="J92" s="23"/>
    </row>
    <row r="93" spans="1:10" x14ac:dyDescent="0.15">
      <c r="A93" s="70"/>
      <c r="B93" s="21">
        <v>39.520800000000001</v>
      </c>
      <c r="C93">
        <v>2.5499999999999972</v>
      </c>
      <c r="I93" s="23"/>
      <c r="J93" s="23"/>
    </row>
    <row r="94" spans="1:10" x14ac:dyDescent="0.15">
      <c r="A94" s="69"/>
      <c r="B94" s="21">
        <v>40.119599999999998</v>
      </c>
      <c r="C94">
        <v>2.5999999999999659</v>
      </c>
      <c r="I94" s="23"/>
      <c r="J94" s="23"/>
    </row>
    <row r="95" spans="1:10" x14ac:dyDescent="0.15">
      <c r="A95" s="70"/>
      <c r="B95" s="21">
        <v>40.718400000000003</v>
      </c>
      <c r="C95">
        <v>2.6000000000000014</v>
      </c>
      <c r="G95" s="23"/>
      <c r="H95" s="23"/>
      <c r="I95" s="23"/>
    </row>
    <row r="96" spans="1:10" x14ac:dyDescent="0.15">
      <c r="A96" s="69"/>
      <c r="B96" s="21">
        <v>41.3172</v>
      </c>
      <c r="C96">
        <v>2.6000000000000227</v>
      </c>
      <c r="G96" s="23"/>
      <c r="H96" s="23"/>
      <c r="I96" s="23"/>
    </row>
    <row r="97" spans="1:9" x14ac:dyDescent="0.15">
      <c r="A97" s="70"/>
      <c r="B97" s="21">
        <v>41.915999999999997</v>
      </c>
      <c r="C97">
        <v>2.6000000000000227</v>
      </c>
      <c r="G97" s="23"/>
      <c r="H97" s="23"/>
      <c r="I97" s="23"/>
    </row>
    <row r="98" spans="1:9" x14ac:dyDescent="0.15">
      <c r="A98" s="69"/>
      <c r="B98" s="21">
        <v>42.514800000000001</v>
      </c>
      <c r="C98">
        <v>2.6000000000000227</v>
      </c>
      <c r="G98" s="23"/>
      <c r="H98" s="23"/>
      <c r="I98" s="23"/>
    </row>
    <row r="99" spans="1:9" x14ac:dyDescent="0.15">
      <c r="A99" s="70"/>
      <c r="B99" s="21">
        <v>43.113599999999998</v>
      </c>
      <c r="C99">
        <v>2.6499999999999986</v>
      </c>
      <c r="G99" s="23"/>
      <c r="H99" s="23"/>
      <c r="I99" s="23"/>
    </row>
    <row r="100" spans="1:9" x14ac:dyDescent="0.15">
      <c r="A100" s="69"/>
      <c r="B100" s="21">
        <v>43.712400000000002</v>
      </c>
      <c r="C100">
        <v>2.6499999999999986</v>
      </c>
      <c r="G100" s="23"/>
      <c r="H100" s="23"/>
      <c r="I100" s="23"/>
    </row>
    <row r="101" spans="1:9" x14ac:dyDescent="0.15">
      <c r="A101" s="70"/>
      <c r="B101" s="21">
        <v>44.311199999999999</v>
      </c>
      <c r="C101">
        <v>2.6500000000000057</v>
      </c>
      <c r="G101" s="23"/>
      <c r="H101" s="23"/>
      <c r="I101" s="23"/>
    </row>
    <row r="102" spans="1:9" x14ac:dyDescent="0.15">
      <c r="A102" s="69"/>
      <c r="B102" s="21">
        <v>44.91</v>
      </c>
      <c r="C102">
        <v>2.6500000000000057</v>
      </c>
      <c r="G102" s="23"/>
      <c r="H102" s="23"/>
      <c r="I102" s="23"/>
    </row>
    <row r="103" spans="1:9" x14ac:dyDescent="0.15">
      <c r="A103" s="70"/>
      <c r="B103" s="21">
        <v>45.508800000000001</v>
      </c>
      <c r="C103">
        <v>2.6500000000000057</v>
      </c>
      <c r="G103" s="23"/>
      <c r="H103" s="23"/>
      <c r="I103" s="23"/>
    </row>
    <row r="104" spans="1:9" x14ac:dyDescent="0.15">
      <c r="A104" s="69"/>
      <c r="B104" s="21">
        <v>46.107599999999998</v>
      </c>
      <c r="C104">
        <v>2.6500000000000057</v>
      </c>
      <c r="G104" s="23"/>
      <c r="H104" s="23"/>
      <c r="I104" s="23"/>
    </row>
    <row r="105" spans="1:9" x14ac:dyDescent="0.15">
      <c r="A105" s="70"/>
      <c r="B105" s="21">
        <v>46.706400000000002</v>
      </c>
      <c r="C105">
        <v>2.6666000000000167</v>
      </c>
      <c r="G105" s="23"/>
      <c r="H105" s="23"/>
      <c r="I105" s="23"/>
    </row>
    <row r="106" spans="1:9" x14ac:dyDescent="0.15">
      <c r="A106" s="69"/>
      <c r="B106" s="21">
        <v>47.305199999999999</v>
      </c>
      <c r="C106">
        <v>2.6666999999999916</v>
      </c>
      <c r="G106" s="23"/>
      <c r="H106" s="23"/>
      <c r="I106" s="23"/>
    </row>
    <row r="107" spans="1:9" x14ac:dyDescent="0.15">
      <c r="A107" s="70"/>
      <c r="B107" s="21">
        <v>47.903999999999996</v>
      </c>
      <c r="C107">
        <v>2.6666999999999916</v>
      </c>
      <c r="G107" s="23"/>
      <c r="H107" s="23"/>
      <c r="I107" s="23"/>
    </row>
    <row r="108" spans="1:9" x14ac:dyDescent="0.15">
      <c r="A108" s="69"/>
      <c r="B108" s="21">
        <v>48.502800000000001</v>
      </c>
      <c r="C108">
        <v>2.6999999999999886</v>
      </c>
      <c r="G108" s="23"/>
      <c r="H108" s="23"/>
      <c r="I108" s="23"/>
    </row>
    <row r="109" spans="1:9" x14ac:dyDescent="0.15">
      <c r="A109" s="70"/>
      <c r="B109" s="21">
        <v>49.101599999999998</v>
      </c>
      <c r="C109">
        <v>2.75</v>
      </c>
      <c r="G109" s="23"/>
      <c r="H109" s="23"/>
      <c r="I109" s="23"/>
    </row>
    <row r="110" spans="1:9" x14ac:dyDescent="0.15">
      <c r="A110" s="69"/>
      <c r="B110" s="21">
        <v>49.700400000000002</v>
      </c>
      <c r="C110">
        <v>2.75</v>
      </c>
      <c r="G110" s="23"/>
      <c r="H110" s="23"/>
      <c r="I110" s="23"/>
    </row>
    <row r="111" spans="1:9" x14ac:dyDescent="0.15">
      <c r="A111" s="70"/>
      <c r="B111" s="21">
        <v>50.299199999999999</v>
      </c>
      <c r="C111">
        <v>2.75</v>
      </c>
      <c r="G111" s="23"/>
      <c r="H111" s="23"/>
      <c r="I111" s="23"/>
    </row>
    <row r="112" spans="1:9" x14ac:dyDescent="0.15">
      <c r="A112" s="69"/>
      <c r="B112" s="21">
        <v>50.898000000000003</v>
      </c>
      <c r="C112">
        <v>2.75</v>
      </c>
      <c r="G112" s="23"/>
      <c r="H112" s="23"/>
      <c r="I112" s="23"/>
    </row>
    <row r="113" spans="1:9" x14ac:dyDescent="0.15">
      <c r="A113" s="70"/>
      <c r="B113" s="21">
        <v>51.4968</v>
      </c>
      <c r="C113">
        <v>2.8000000000000114</v>
      </c>
      <c r="G113" s="23"/>
      <c r="H113" s="23"/>
      <c r="I113" s="23"/>
    </row>
    <row r="114" spans="1:9" x14ac:dyDescent="0.15">
      <c r="A114" s="69"/>
      <c r="B114" s="21">
        <v>52.095599999999997</v>
      </c>
      <c r="C114">
        <v>2.8499999999999659</v>
      </c>
      <c r="G114" s="23"/>
      <c r="H114" s="23"/>
      <c r="I114" s="23"/>
    </row>
    <row r="115" spans="1:9" x14ac:dyDescent="0.15">
      <c r="A115" s="70"/>
      <c r="B115" s="21">
        <v>52.694400000000002</v>
      </c>
      <c r="C115">
        <v>2.8500000000000227</v>
      </c>
      <c r="G115" s="23"/>
      <c r="H115" s="23"/>
      <c r="I115" s="23"/>
    </row>
    <row r="116" spans="1:9" x14ac:dyDescent="0.15">
      <c r="A116" s="69"/>
      <c r="B116" s="21">
        <v>53.293199999999999</v>
      </c>
      <c r="C116">
        <v>3</v>
      </c>
      <c r="G116" s="23"/>
      <c r="H116" s="23"/>
      <c r="I116" s="23"/>
    </row>
    <row r="117" spans="1:9" x14ac:dyDescent="0.15">
      <c r="A117" s="70"/>
      <c r="B117" s="21">
        <v>53.892000000000003</v>
      </c>
      <c r="C117">
        <v>3</v>
      </c>
      <c r="G117" s="23"/>
      <c r="H117" s="23"/>
      <c r="I117" s="23"/>
    </row>
    <row r="118" spans="1:9" x14ac:dyDescent="0.15">
      <c r="A118" s="69"/>
      <c r="B118" s="21">
        <v>54.4908</v>
      </c>
      <c r="C118">
        <v>3</v>
      </c>
      <c r="G118" s="23"/>
      <c r="H118" s="23"/>
      <c r="I118" s="23"/>
    </row>
    <row r="119" spans="1:9" x14ac:dyDescent="0.15">
      <c r="A119" s="70"/>
      <c r="B119" s="21">
        <v>55.089599999999997</v>
      </c>
      <c r="C119">
        <v>3.1999999999999886</v>
      </c>
      <c r="G119" s="23"/>
      <c r="H119" s="23"/>
      <c r="I119" s="23"/>
    </row>
    <row r="120" spans="1:9" x14ac:dyDescent="0.15">
      <c r="A120" s="69"/>
      <c r="B120" s="21">
        <v>55.688400000000001</v>
      </c>
      <c r="C120">
        <v>3.1999999999999886</v>
      </c>
      <c r="G120" s="23"/>
      <c r="H120" s="23"/>
      <c r="I120" s="23"/>
    </row>
    <row r="121" spans="1:9" x14ac:dyDescent="0.15">
      <c r="A121" s="70"/>
      <c r="B121" s="21">
        <v>56.287199999999999</v>
      </c>
      <c r="C121">
        <v>3.1999999999999957</v>
      </c>
      <c r="G121" s="23"/>
      <c r="H121" s="23"/>
      <c r="I121" s="23"/>
    </row>
    <row r="122" spans="1:9" x14ac:dyDescent="0.15">
      <c r="A122" s="69"/>
      <c r="B122" s="21">
        <v>56.886000000000003</v>
      </c>
      <c r="C122">
        <v>3.2000000000000171</v>
      </c>
      <c r="G122" s="23"/>
      <c r="H122" s="23"/>
      <c r="I122" s="23"/>
    </row>
    <row r="123" spans="1:9" x14ac:dyDescent="0.15">
      <c r="A123" s="70"/>
      <c r="B123" s="21">
        <v>57.4848</v>
      </c>
      <c r="C123">
        <v>3.2000000000000455</v>
      </c>
      <c r="G123" s="23"/>
      <c r="H123" s="23"/>
      <c r="I123" s="23"/>
    </row>
    <row r="124" spans="1:9" x14ac:dyDescent="0.15">
      <c r="A124" s="69"/>
      <c r="B124" s="21">
        <v>58.083599999999997</v>
      </c>
      <c r="C124">
        <v>3.25</v>
      </c>
      <c r="G124" s="23"/>
      <c r="H124" s="23"/>
      <c r="I124" s="23"/>
    </row>
    <row r="125" spans="1:9" x14ac:dyDescent="0.15">
      <c r="A125" s="70"/>
      <c r="B125" s="21">
        <v>58.682400000000001</v>
      </c>
      <c r="C125">
        <v>3.25</v>
      </c>
      <c r="G125" s="23"/>
      <c r="H125" s="23"/>
      <c r="I125" s="23"/>
    </row>
    <row r="126" spans="1:9" x14ac:dyDescent="0.15">
      <c r="A126" s="69"/>
      <c r="B126" s="21">
        <v>59.281199999999998</v>
      </c>
      <c r="C126">
        <v>3.2999999999999829</v>
      </c>
      <c r="G126" s="23"/>
      <c r="H126" s="23"/>
      <c r="I126" s="23"/>
    </row>
    <row r="127" spans="1:9" x14ac:dyDescent="0.15">
      <c r="A127" s="70"/>
      <c r="B127" s="21">
        <v>59.88</v>
      </c>
      <c r="C127">
        <v>3.3000000000000043</v>
      </c>
      <c r="G127" s="23"/>
      <c r="H127" s="23"/>
      <c r="I127" s="23"/>
    </row>
    <row r="128" spans="1:9" x14ac:dyDescent="0.15">
      <c r="A128" s="69"/>
      <c r="B128" s="21">
        <v>60.4788</v>
      </c>
      <c r="C128">
        <v>3.3000000000000114</v>
      </c>
      <c r="G128" s="23"/>
      <c r="H128" s="23"/>
      <c r="I128" s="23"/>
    </row>
    <row r="129" spans="1:9" x14ac:dyDescent="0.15">
      <c r="A129" s="70"/>
      <c r="B129" s="21">
        <v>61.077599999999997</v>
      </c>
      <c r="C129">
        <v>3.3000000000000114</v>
      </c>
      <c r="G129" s="23"/>
      <c r="H129" s="23"/>
      <c r="I129" s="23"/>
    </row>
    <row r="130" spans="1:9" x14ac:dyDescent="0.15">
      <c r="A130" s="69"/>
      <c r="B130" s="21">
        <v>61.676400000000001</v>
      </c>
      <c r="C130">
        <v>3.3999999999999773</v>
      </c>
      <c r="G130" s="23"/>
      <c r="H130" s="23"/>
      <c r="I130" s="23"/>
    </row>
    <row r="131" spans="1:9" x14ac:dyDescent="0.15">
      <c r="A131" s="70"/>
      <c r="B131" s="21">
        <v>62.275199999999998</v>
      </c>
      <c r="C131">
        <v>3.4000000000000341</v>
      </c>
      <c r="G131" s="23"/>
      <c r="H131" s="23"/>
      <c r="I131" s="23"/>
    </row>
    <row r="132" spans="1:9" x14ac:dyDescent="0.15">
      <c r="A132" s="69"/>
      <c r="B132" s="21">
        <v>62.874000000000002</v>
      </c>
      <c r="C132">
        <v>3.4499999999999886</v>
      </c>
      <c r="G132" s="23"/>
      <c r="H132" s="23"/>
      <c r="I132" s="23"/>
    </row>
    <row r="133" spans="1:9" x14ac:dyDescent="0.15">
      <c r="A133" s="70"/>
      <c r="B133" s="21">
        <v>63.472799999999999</v>
      </c>
      <c r="C133">
        <v>3.4500000000000171</v>
      </c>
      <c r="G133" s="23"/>
      <c r="H133" s="23"/>
      <c r="I133" s="23"/>
    </row>
    <row r="134" spans="1:9" x14ac:dyDescent="0.15">
      <c r="A134" s="69"/>
      <c r="B134" s="21">
        <v>64.071600000000004</v>
      </c>
      <c r="C134">
        <v>3.5999999999999659</v>
      </c>
      <c r="G134" s="23"/>
      <c r="H134" s="23"/>
      <c r="I134" s="23"/>
    </row>
    <row r="135" spans="1:9" x14ac:dyDescent="0.15">
      <c r="A135" s="70"/>
      <c r="B135" s="21">
        <v>64.670400000000001</v>
      </c>
      <c r="C135">
        <v>3.6000000000000227</v>
      </c>
      <c r="G135" s="23"/>
      <c r="H135" s="23"/>
      <c r="I135" s="23"/>
    </row>
    <row r="136" spans="1:9" x14ac:dyDescent="0.15">
      <c r="A136" s="69"/>
      <c r="B136" s="21">
        <v>65.269199999999998</v>
      </c>
      <c r="C136">
        <v>3.6000000000000227</v>
      </c>
      <c r="G136" s="23"/>
      <c r="H136" s="23"/>
      <c r="I136" s="23"/>
    </row>
    <row r="137" spans="1:9" x14ac:dyDescent="0.15">
      <c r="A137" s="70"/>
      <c r="B137" s="21">
        <v>65.867999999999995</v>
      </c>
      <c r="C137">
        <v>3.6999999999999886</v>
      </c>
      <c r="G137" s="23"/>
      <c r="H137" s="23"/>
      <c r="I137" s="23"/>
    </row>
    <row r="138" spans="1:9" x14ac:dyDescent="0.15">
      <c r="A138" s="69"/>
      <c r="B138" s="21">
        <v>66.466800000000006</v>
      </c>
      <c r="C138">
        <v>3.7000000000000171</v>
      </c>
      <c r="G138" s="23"/>
      <c r="H138" s="23"/>
      <c r="I138" s="23"/>
    </row>
    <row r="139" spans="1:9" x14ac:dyDescent="0.15">
      <c r="A139" s="70"/>
      <c r="B139" s="21">
        <v>67.065600000000003</v>
      </c>
      <c r="C139">
        <v>3.8999999999999773</v>
      </c>
      <c r="G139" s="23"/>
      <c r="H139" s="23"/>
      <c r="I139" s="23"/>
    </row>
    <row r="140" spans="1:9" x14ac:dyDescent="0.15">
      <c r="A140" s="69"/>
      <c r="B140" s="21">
        <v>67.664400000000001</v>
      </c>
      <c r="C140">
        <v>3.9000000000000341</v>
      </c>
      <c r="G140" s="23"/>
      <c r="H140" s="23"/>
      <c r="I140" s="23"/>
    </row>
    <row r="141" spans="1:9" x14ac:dyDescent="0.15">
      <c r="A141" s="70"/>
      <c r="B141" s="21">
        <v>68.263199999999998</v>
      </c>
      <c r="C141">
        <v>3.9665999999999713</v>
      </c>
      <c r="G141" s="23"/>
      <c r="H141" s="23"/>
      <c r="I141" s="23"/>
    </row>
    <row r="142" spans="1:9" x14ac:dyDescent="0.15">
      <c r="A142" s="69"/>
      <c r="B142" s="21">
        <v>68.861999999999995</v>
      </c>
      <c r="C142">
        <v>3.966700000000003</v>
      </c>
      <c r="G142" s="23"/>
      <c r="H142" s="23"/>
      <c r="I142" s="23"/>
    </row>
    <row r="143" spans="1:9" x14ac:dyDescent="0.15">
      <c r="A143" s="70"/>
      <c r="B143" s="21">
        <v>69.460800000000006</v>
      </c>
      <c r="C143">
        <v>3.966700000000003</v>
      </c>
      <c r="G143" s="23"/>
      <c r="H143" s="23"/>
      <c r="I143" s="23"/>
    </row>
    <row r="144" spans="1:9" x14ac:dyDescent="0.15">
      <c r="A144" s="69"/>
      <c r="B144" s="21">
        <v>70.059600000000003</v>
      </c>
      <c r="C144">
        <v>4</v>
      </c>
      <c r="G144" s="23"/>
      <c r="H144" s="23"/>
      <c r="I144" s="23"/>
    </row>
    <row r="145" spans="1:9" x14ac:dyDescent="0.15">
      <c r="A145" s="70"/>
      <c r="B145" s="21">
        <v>70.6584</v>
      </c>
      <c r="C145">
        <v>4</v>
      </c>
      <c r="G145" s="23"/>
      <c r="H145" s="23"/>
      <c r="I145" s="23"/>
    </row>
    <row r="146" spans="1:9" x14ac:dyDescent="0.15">
      <c r="A146" s="69"/>
      <c r="B146" s="21">
        <v>71.257199999999997</v>
      </c>
      <c r="C146">
        <v>4</v>
      </c>
      <c r="G146" s="23"/>
      <c r="H146" s="23"/>
      <c r="I146" s="23"/>
    </row>
    <row r="147" spans="1:9" x14ac:dyDescent="0.15">
      <c r="A147" s="70"/>
      <c r="B147" s="21">
        <v>71.855999999999995</v>
      </c>
      <c r="C147">
        <v>4</v>
      </c>
      <c r="G147" s="23"/>
      <c r="H147" s="23"/>
      <c r="I147" s="23"/>
    </row>
    <row r="148" spans="1:9" x14ac:dyDescent="0.15">
      <c r="A148" s="69"/>
      <c r="B148" s="21">
        <v>72.454800000000006</v>
      </c>
      <c r="C148">
        <v>4</v>
      </c>
      <c r="G148" s="23"/>
      <c r="H148" s="23"/>
      <c r="I148" s="23"/>
    </row>
    <row r="149" spans="1:9" x14ac:dyDescent="0.15">
      <c r="A149" s="70"/>
      <c r="B149" s="21">
        <v>73.053600000000003</v>
      </c>
      <c r="C149">
        <v>4.1333000000000055</v>
      </c>
      <c r="G149" s="23"/>
      <c r="H149" s="23"/>
      <c r="I149" s="23"/>
    </row>
    <row r="150" spans="1:9" x14ac:dyDescent="0.15">
      <c r="A150" s="69"/>
      <c r="B150" s="21">
        <v>73.6524</v>
      </c>
      <c r="C150">
        <v>4.1333000000000055</v>
      </c>
      <c r="G150" s="23"/>
      <c r="H150" s="23"/>
      <c r="I150" s="23"/>
    </row>
    <row r="151" spans="1:9" x14ac:dyDescent="0.15">
      <c r="A151" s="70"/>
      <c r="B151" s="21">
        <v>74.251199999999997</v>
      </c>
      <c r="C151">
        <v>4.1333999999999946</v>
      </c>
      <c r="G151" s="23"/>
      <c r="H151" s="23"/>
      <c r="I151" s="23"/>
    </row>
    <row r="152" spans="1:9" x14ac:dyDescent="0.15">
      <c r="A152" s="69"/>
      <c r="B152" s="21">
        <v>74.849999999999994</v>
      </c>
      <c r="C152">
        <v>4.1499999999999773</v>
      </c>
      <c r="G152" s="23"/>
      <c r="H152" s="23"/>
      <c r="I152" s="23"/>
    </row>
    <row r="153" spans="1:9" x14ac:dyDescent="0.15">
      <c r="A153" s="70"/>
      <c r="B153" s="21">
        <v>75.448800000000006</v>
      </c>
      <c r="C153">
        <v>4.1499999999999773</v>
      </c>
      <c r="G153" s="23"/>
      <c r="H153" s="23"/>
      <c r="I153" s="23"/>
    </row>
    <row r="154" spans="1:9" x14ac:dyDescent="0.15">
      <c r="A154" s="69"/>
      <c r="B154" s="21">
        <v>76.047600000000003</v>
      </c>
      <c r="C154">
        <v>4.2999999999999829</v>
      </c>
      <c r="G154" s="23"/>
      <c r="H154" s="23"/>
      <c r="I154" s="23"/>
    </row>
    <row r="155" spans="1:9" x14ac:dyDescent="0.15">
      <c r="A155" s="70"/>
      <c r="B155" s="21">
        <v>76.6464</v>
      </c>
      <c r="C155">
        <v>4.3000000000000114</v>
      </c>
      <c r="G155" s="23"/>
      <c r="H155" s="23"/>
      <c r="I155" s="23"/>
    </row>
    <row r="156" spans="1:9" x14ac:dyDescent="0.15">
      <c r="A156" s="69"/>
      <c r="B156" s="21">
        <v>77.245199999999997</v>
      </c>
      <c r="C156">
        <v>4.3000000000000114</v>
      </c>
      <c r="G156" s="23"/>
      <c r="H156" s="23"/>
      <c r="I156" s="23"/>
    </row>
    <row r="157" spans="1:9" x14ac:dyDescent="0.15">
      <c r="A157" s="70"/>
      <c r="B157" s="21">
        <v>77.843999999999994</v>
      </c>
      <c r="C157">
        <v>4.3620000000000001</v>
      </c>
      <c r="G157" s="23"/>
      <c r="H157" s="23"/>
      <c r="I157" s="23"/>
    </row>
    <row r="158" spans="1:9" x14ac:dyDescent="0.15">
      <c r="A158" s="69"/>
      <c r="B158" s="21">
        <v>78.442800000000005</v>
      </c>
      <c r="C158">
        <v>4.3620000000000001</v>
      </c>
      <c r="G158" s="23"/>
      <c r="H158" s="23"/>
      <c r="I158" s="23"/>
    </row>
    <row r="159" spans="1:9" x14ac:dyDescent="0.15">
      <c r="A159" s="70"/>
      <c r="B159" s="21">
        <v>79.041600000000003</v>
      </c>
      <c r="C159">
        <v>4.4599999999999991</v>
      </c>
      <c r="G159" s="23"/>
      <c r="H159" s="23"/>
      <c r="I159" s="23"/>
    </row>
    <row r="160" spans="1:9" x14ac:dyDescent="0.15">
      <c r="A160" s="69"/>
      <c r="B160" s="21">
        <v>79.6404</v>
      </c>
      <c r="C160">
        <v>4.5</v>
      </c>
      <c r="G160" s="23"/>
      <c r="H160" s="23"/>
      <c r="I160" s="23"/>
    </row>
    <row r="161" spans="1:9" x14ac:dyDescent="0.15">
      <c r="A161" s="70"/>
      <c r="B161" s="21">
        <v>80.239199999999997</v>
      </c>
      <c r="C161">
        <v>4.5</v>
      </c>
      <c r="G161" s="23"/>
      <c r="H161" s="23"/>
      <c r="I161" s="23"/>
    </row>
    <row r="162" spans="1:9" x14ac:dyDescent="0.15">
      <c r="A162" s="69"/>
      <c r="B162" s="21">
        <v>80.837999999999994</v>
      </c>
      <c r="C162">
        <v>4.5999999999999659</v>
      </c>
      <c r="G162" s="23"/>
      <c r="H162" s="23"/>
      <c r="I162" s="23"/>
    </row>
    <row r="163" spans="1:9" x14ac:dyDescent="0.15">
      <c r="A163" s="70"/>
      <c r="B163" s="21">
        <v>81.436800000000005</v>
      </c>
      <c r="C163">
        <v>4.5999999999999659</v>
      </c>
      <c r="G163" s="23"/>
      <c r="H163" s="23"/>
      <c r="I163" s="23"/>
    </row>
    <row r="164" spans="1:9" x14ac:dyDescent="0.15">
      <c r="A164" s="69"/>
      <c r="B164" s="21">
        <v>82.035600000000002</v>
      </c>
      <c r="C164">
        <v>4.6000000000000227</v>
      </c>
      <c r="G164" s="23"/>
      <c r="H164" s="23"/>
      <c r="I164" s="23"/>
    </row>
    <row r="165" spans="1:9" x14ac:dyDescent="0.15">
      <c r="A165" s="70"/>
      <c r="B165" s="21">
        <v>82.634399999999999</v>
      </c>
      <c r="C165">
        <v>4.6999999999999886</v>
      </c>
      <c r="G165" s="23"/>
      <c r="H165" s="23"/>
      <c r="I165" s="23"/>
    </row>
    <row r="166" spans="1:9" x14ac:dyDescent="0.15">
      <c r="A166" s="69"/>
      <c r="B166" s="21">
        <v>83.233199999999997</v>
      </c>
      <c r="C166">
        <v>4.75</v>
      </c>
      <c r="G166" s="23"/>
      <c r="H166" s="23"/>
      <c r="I166" s="23"/>
    </row>
    <row r="167" spans="1:9" x14ac:dyDescent="0.15">
      <c r="A167" s="70"/>
      <c r="B167" s="21">
        <v>83.831999999999994</v>
      </c>
      <c r="C167">
        <v>4.75</v>
      </c>
      <c r="G167" s="23"/>
      <c r="H167" s="23"/>
      <c r="I167" s="23"/>
    </row>
    <row r="168" spans="1:9" x14ac:dyDescent="0.15">
      <c r="A168" s="69"/>
      <c r="B168" s="21">
        <v>84.430800000000005</v>
      </c>
      <c r="C168">
        <v>4.8499999999999659</v>
      </c>
      <c r="G168" s="23"/>
      <c r="H168" s="23"/>
      <c r="I168" s="23"/>
    </row>
    <row r="169" spans="1:9" x14ac:dyDescent="0.15">
      <c r="A169" s="70"/>
      <c r="B169" s="21">
        <v>85.029600000000002</v>
      </c>
      <c r="C169">
        <v>4.8500000000000227</v>
      </c>
      <c r="G169" s="23"/>
      <c r="H169" s="23"/>
      <c r="I169" s="23"/>
    </row>
    <row r="170" spans="1:9" x14ac:dyDescent="0.15">
      <c r="A170" s="69"/>
      <c r="B170" s="21">
        <v>85.628399999999999</v>
      </c>
      <c r="C170">
        <v>4.8999999999999773</v>
      </c>
      <c r="G170" s="23"/>
      <c r="H170" s="23"/>
      <c r="I170" s="23"/>
    </row>
    <row r="171" spans="1:9" x14ac:dyDescent="0.15">
      <c r="A171" s="70"/>
      <c r="B171" s="21">
        <v>86.227199999999996</v>
      </c>
      <c r="C171">
        <v>5.0999999999999659</v>
      </c>
      <c r="G171" s="23"/>
      <c r="H171" s="23"/>
      <c r="I171" s="23"/>
    </row>
    <row r="172" spans="1:9" x14ac:dyDescent="0.15">
      <c r="A172" s="69"/>
      <c r="B172" s="21">
        <v>86.825999999999993</v>
      </c>
      <c r="C172">
        <v>5.1000000000000227</v>
      </c>
      <c r="G172" s="23"/>
      <c r="H172" s="23"/>
      <c r="I172" s="23"/>
    </row>
    <row r="173" spans="1:9" x14ac:dyDescent="0.15">
      <c r="A173" s="70"/>
      <c r="B173" s="21">
        <v>87.424800000000005</v>
      </c>
      <c r="C173">
        <v>5.1000000000000227</v>
      </c>
      <c r="G173" s="23"/>
      <c r="H173" s="23"/>
      <c r="I173" s="23"/>
    </row>
    <row r="174" spans="1:9" x14ac:dyDescent="0.15">
      <c r="A174" s="69"/>
      <c r="B174" s="21">
        <v>88.023600000000002</v>
      </c>
      <c r="C174">
        <v>5.1000000000000227</v>
      </c>
      <c r="G174" s="23"/>
      <c r="H174" s="23"/>
      <c r="I174" s="23"/>
    </row>
    <row r="175" spans="1:9" x14ac:dyDescent="0.15">
      <c r="A175" s="70"/>
      <c r="B175" s="21">
        <v>88.622399999999999</v>
      </c>
      <c r="C175">
        <v>5.1000000000000227</v>
      </c>
      <c r="G175" s="23"/>
      <c r="H175" s="23"/>
      <c r="I175" s="23"/>
    </row>
    <row r="176" spans="1:9" x14ac:dyDescent="0.15">
      <c r="A176" s="69"/>
      <c r="B176" s="21">
        <v>89.221199999999996</v>
      </c>
      <c r="C176">
        <v>5.1000000000000227</v>
      </c>
      <c r="G176" s="23"/>
      <c r="H176" s="23"/>
      <c r="I176" s="23"/>
    </row>
    <row r="177" spans="1:9" x14ac:dyDescent="0.15">
      <c r="A177" s="70"/>
      <c r="B177" s="21">
        <v>89.82</v>
      </c>
      <c r="C177">
        <v>5.1000000000000227</v>
      </c>
      <c r="G177" s="23"/>
      <c r="H177" s="23"/>
      <c r="I177" s="23"/>
    </row>
    <row r="178" spans="1:9" x14ac:dyDescent="0.15">
      <c r="A178" s="69"/>
      <c r="B178" s="21">
        <v>90.418800000000005</v>
      </c>
      <c r="C178">
        <v>5.3699999999999974</v>
      </c>
      <c r="G178" s="23"/>
      <c r="H178" s="23"/>
      <c r="I178" s="23"/>
    </row>
    <row r="179" spans="1:9" x14ac:dyDescent="0.15">
      <c r="A179" s="70"/>
      <c r="B179" s="21">
        <v>91.017600000000002</v>
      </c>
      <c r="C179">
        <v>5.5</v>
      </c>
      <c r="G179" s="23"/>
      <c r="H179" s="23"/>
      <c r="I179" s="23"/>
    </row>
    <row r="180" spans="1:9" x14ac:dyDescent="0.15">
      <c r="A180" s="69"/>
      <c r="B180" s="21">
        <v>91.616399999999999</v>
      </c>
      <c r="C180">
        <v>5.75</v>
      </c>
      <c r="G180" s="23"/>
      <c r="H180" s="23"/>
      <c r="I180" s="23"/>
    </row>
    <row r="181" spans="1:9" x14ac:dyDescent="0.15">
      <c r="A181" s="70"/>
      <c r="B181" s="21">
        <v>92.215199999999996</v>
      </c>
      <c r="C181">
        <v>5.75</v>
      </c>
      <c r="G181" s="23"/>
      <c r="H181" s="23"/>
      <c r="I181" s="23"/>
    </row>
    <row r="182" spans="1:9" x14ac:dyDescent="0.15">
      <c r="A182" s="69"/>
      <c r="B182" s="21">
        <v>92.813999999999993</v>
      </c>
      <c r="C182">
        <v>6.4500000000000028</v>
      </c>
      <c r="G182" s="23"/>
      <c r="H182" s="23"/>
      <c r="I182" s="23"/>
    </row>
    <row r="183" spans="1:9" x14ac:dyDescent="0.15">
      <c r="A183" s="70"/>
      <c r="B183" s="21">
        <v>93.412800000000004</v>
      </c>
      <c r="C183">
        <v>6.4500000000000028</v>
      </c>
      <c r="G183" s="23"/>
      <c r="H183" s="23"/>
      <c r="I183" s="23"/>
    </row>
    <row r="184" spans="1:9" x14ac:dyDescent="0.15">
      <c r="A184" s="69"/>
      <c r="B184" s="21">
        <v>94.011600000000001</v>
      </c>
      <c r="C184">
        <v>6.5</v>
      </c>
      <c r="G184" s="23"/>
      <c r="H184" s="23"/>
      <c r="I184" s="23"/>
    </row>
    <row r="185" spans="1:9" x14ac:dyDescent="0.15">
      <c r="A185" s="70"/>
      <c r="B185" s="21">
        <v>94.610399999999998</v>
      </c>
      <c r="C185">
        <v>6.5</v>
      </c>
      <c r="G185" s="23"/>
      <c r="H185" s="23"/>
      <c r="I185" s="23"/>
    </row>
    <row r="186" spans="1:9" x14ac:dyDescent="0.15">
      <c r="A186" s="69"/>
      <c r="B186" s="21">
        <v>95.209199999999996</v>
      </c>
      <c r="C186">
        <v>6.5999999999999659</v>
      </c>
      <c r="G186" s="23"/>
      <c r="H186" s="23"/>
      <c r="I186" s="23"/>
    </row>
    <row r="187" spans="1:9" x14ac:dyDescent="0.15">
      <c r="A187" s="70"/>
      <c r="B187" s="21">
        <v>95.807999999999993</v>
      </c>
      <c r="C187">
        <v>6.9499999999999886</v>
      </c>
      <c r="G187" s="23"/>
      <c r="H187" s="23"/>
      <c r="I187" s="23"/>
    </row>
    <row r="188" spans="1:9" x14ac:dyDescent="0.15">
      <c r="A188" s="69"/>
      <c r="B188" s="21">
        <v>96.406800000000004</v>
      </c>
      <c r="C188">
        <v>6.9499999999999886</v>
      </c>
      <c r="G188" s="23"/>
      <c r="H188" s="23"/>
      <c r="I188" s="23"/>
    </row>
    <row r="189" spans="1:9" x14ac:dyDescent="0.15">
      <c r="A189" s="70"/>
      <c r="B189" s="21">
        <v>97.005600000000001</v>
      </c>
      <c r="C189">
        <v>7.1999999999999957</v>
      </c>
      <c r="G189" s="23"/>
      <c r="H189" s="23"/>
      <c r="I189" s="23"/>
    </row>
    <row r="190" spans="1:9" x14ac:dyDescent="0.15">
      <c r="A190" s="69"/>
      <c r="B190" s="21">
        <v>97.604399999999998</v>
      </c>
      <c r="C190">
        <v>7.8000000000000114</v>
      </c>
      <c r="G190" s="23"/>
      <c r="H190" s="23"/>
      <c r="I190" s="23"/>
    </row>
    <row r="191" spans="1:9" x14ac:dyDescent="0.15">
      <c r="A191" s="70"/>
      <c r="B191" s="21">
        <v>98.203199999999995</v>
      </c>
      <c r="C191">
        <v>8.2000000000000028</v>
      </c>
      <c r="G191" s="23"/>
      <c r="H191" s="23"/>
      <c r="I191" s="23"/>
    </row>
    <row r="192" spans="1:9" x14ac:dyDescent="0.15">
      <c r="A192" s="69"/>
      <c r="B192" s="21">
        <v>98.802000000000007</v>
      </c>
      <c r="C192">
        <v>9.4499999999999886</v>
      </c>
      <c r="G192" s="23"/>
      <c r="H192" s="23"/>
      <c r="I192" s="23"/>
    </row>
    <row r="193" spans="1:11" x14ac:dyDescent="0.15">
      <c r="A193" s="70"/>
      <c r="B193" s="21">
        <v>99.400800000000004</v>
      </c>
      <c r="C193">
        <v>9.4500000000000455</v>
      </c>
      <c r="G193" s="23"/>
      <c r="H193" s="23"/>
      <c r="I193" s="23"/>
    </row>
    <row r="194" spans="1:11" x14ac:dyDescent="0.15">
      <c r="A194" s="69"/>
      <c r="B194" s="21">
        <v>99.999600000000001</v>
      </c>
      <c r="C194">
        <v>22.666699999999992</v>
      </c>
      <c r="G194" s="23"/>
      <c r="H194" s="23"/>
      <c r="I194" s="23"/>
      <c r="K194" s="23"/>
    </row>
    <row r="195" spans="1:11" x14ac:dyDescent="0.15">
      <c r="B195" s="23"/>
      <c r="G195" s="23"/>
      <c r="H195" s="23"/>
      <c r="I195" s="23"/>
      <c r="K195" s="23"/>
    </row>
    <row r="196" spans="1:11" x14ac:dyDescent="0.15">
      <c r="B196" s="23"/>
      <c r="G196" s="23"/>
      <c r="H196" s="23"/>
      <c r="I196" s="23"/>
      <c r="K196" s="23"/>
    </row>
    <row r="197" spans="1:11" x14ac:dyDescent="0.15">
      <c r="B197" s="23"/>
      <c r="G197" s="23"/>
      <c r="H197" s="23"/>
      <c r="I197" s="23"/>
      <c r="K197" s="23"/>
    </row>
    <row r="198" spans="1:11" x14ac:dyDescent="0.15">
      <c r="B198" s="23"/>
      <c r="G198" s="23"/>
      <c r="H198" s="23"/>
      <c r="I198" s="23"/>
      <c r="K198" s="23"/>
    </row>
    <row r="199" spans="1:11" x14ac:dyDescent="0.15">
      <c r="B199" s="23"/>
      <c r="G199" s="23"/>
      <c r="H199" s="23"/>
      <c r="I199" s="23"/>
      <c r="K199" s="23"/>
    </row>
    <row r="200" spans="1:11" x14ac:dyDescent="0.15">
      <c r="B200" s="23"/>
      <c r="G200" s="23"/>
      <c r="H200" s="23"/>
      <c r="I200" s="23"/>
      <c r="K200" s="23"/>
    </row>
    <row r="201" spans="1:11" x14ac:dyDescent="0.15">
      <c r="B201" s="23"/>
      <c r="G201" s="23"/>
      <c r="H201" s="23"/>
      <c r="I201" s="23"/>
      <c r="K201" s="23"/>
    </row>
    <row r="202" spans="1:11" x14ac:dyDescent="0.15">
      <c r="B202" s="23"/>
      <c r="G202" s="23"/>
      <c r="H202" s="23"/>
      <c r="I202" s="23"/>
      <c r="K202" s="23"/>
    </row>
    <row r="203" spans="1:11" x14ac:dyDescent="0.15">
      <c r="B203" s="23"/>
      <c r="G203" s="23"/>
      <c r="H203" s="23"/>
      <c r="I203" s="23"/>
      <c r="K203" s="23"/>
    </row>
    <row r="204" spans="1:11" x14ac:dyDescent="0.15">
      <c r="B204" s="23"/>
      <c r="G204" s="23"/>
      <c r="H204" s="23"/>
      <c r="I204" s="23"/>
      <c r="K204" s="23"/>
    </row>
    <row r="205" spans="1:11" x14ac:dyDescent="0.15">
      <c r="B205" s="23"/>
      <c r="G205" s="23"/>
      <c r="H205" s="23"/>
      <c r="I205" s="23"/>
      <c r="K205" s="23"/>
    </row>
    <row r="206" spans="1:11" x14ac:dyDescent="0.15">
      <c r="B206" s="23"/>
      <c r="G206" s="23"/>
      <c r="H206" s="23"/>
      <c r="I206" s="23"/>
      <c r="K206" s="23"/>
    </row>
    <row r="207" spans="1:11" x14ac:dyDescent="0.15">
      <c r="B207" s="23"/>
      <c r="G207" s="23"/>
      <c r="H207" s="23"/>
      <c r="I207" s="23"/>
      <c r="K207" s="23"/>
    </row>
    <row r="208" spans="1:11" x14ac:dyDescent="0.15">
      <c r="B208" s="23"/>
      <c r="G208" s="23"/>
      <c r="H208" s="23"/>
      <c r="I208" s="23"/>
      <c r="K208" s="23"/>
    </row>
    <row r="209" spans="2:11" x14ac:dyDescent="0.15">
      <c r="B209" s="23"/>
      <c r="G209" s="23"/>
      <c r="H209" s="23"/>
      <c r="I209" s="23"/>
      <c r="K209" s="23"/>
    </row>
    <row r="210" spans="2:11" x14ac:dyDescent="0.15">
      <c r="B210" s="23"/>
      <c r="G210" s="23"/>
      <c r="H210" s="23"/>
      <c r="I210" s="23"/>
      <c r="K210" s="23"/>
    </row>
    <row r="211" spans="2:11" x14ac:dyDescent="0.15">
      <c r="B211" s="23"/>
      <c r="G211" s="23"/>
      <c r="H211" s="23"/>
      <c r="I211" s="23"/>
      <c r="K211" s="23"/>
    </row>
    <row r="212" spans="2:11" x14ac:dyDescent="0.15">
      <c r="B212" s="23"/>
      <c r="G212" s="23"/>
      <c r="H212" s="23"/>
      <c r="I212" s="23"/>
      <c r="K212" s="23"/>
    </row>
    <row r="213" spans="2:11" x14ac:dyDescent="0.15">
      <c r="B213" s="23"/>
      <c r="G213" s="23"/>
      <c r="H213" s="23"/>
      <c r="I213" s="23"/>
      <c r="K213" s="23"/>
    </row>
    <row r="214" spans="2:11" x14ac:dyDescent="0.15">
      <c r="B214" s="23"/>
      <c r="G214" s="23"/>
      <c r="H214" s="23"/>
      <c r="I214" s="23"/>
      <c r="K214" s="23"/>
    </row>
    <row r="215" spans="2:11" x14ac:dyDescent="0.15">
      <c r="B215" s="23"/>
      <c r="G215" s="23"/>
      <c r="H215" s="23"/>
      <c r="I215" s="23"/>
      <c r="K215" s="23"/>
    </row>
    <row r="216" spans="2:11" x14ac:dyDescent="0.15">
      <c r="B216" s="23"/>
      <c r="G216" s="23"/>
      <c r="H216" s="23"/>
      <c r="I216" s="23"/>
      <c r="K216" s="23"/>
    </row>
    <row r="217" spans="2:11" x14ac:dyDescent="0.15">
      <c r="B217" s="23"/>
      <c r="G217" s="23"/>
      <c r="H217" s="23"/>
      <c r="I217" s="23"/>
      <c r="K217" s="23"/>
    </row>
    <row r="218" spans="2:11" x14ac:dyDescent="0.15">
      <c r="B218" s="23"/>
      <c r="G218" s="23"/>
      <c r="H218" s="23"/>
      <c r="I218" s="23"/>
      <c r="K218" s="23"/>
    </row>
    <row r="219" spans="2:11" x14ac:dyDescent="0.15">
      <c r="B219" s="23"/>
      <c r="G219" s="23"/>
      <c r="H219" s="23"/>
      <c r="I219" s="23"/>
      <c r="K219" s="23"/>
    </row>
    <row r="220" spans="2:11" x14ac:dyDescent="0.15">
      <c r="B220" s="23"/>
      <c r="G220" s="23"/>
      <c r="H220" s="23"/>
      <c r="I220" s="23"/>
      <c r="K220" s="23"/>
    </row>
    <row r="221" spans="2:11" x14ac:dyDescent="0.15">
      <c r="B221" s="23"/>
      <c r="G221" s="23"/>
      <c r="H221" s="23"/>
      <c r="I221" s="23"/>
      <c r="K221" s="23"/>
    </row>
    <row r="222" spans="2:11" x14ac:dyDescent="0.15">
      <c r="B222" s="23"/>
      <c r="G222" s="23"/>
      <c r="H222" s="23"/>
      <c r="I222" s="23"/>
      <c r="K222" s="23"/>
    </row>
    <row r="223" spans="2:11" x14ac:dyDescent="0.15">
      <c r="B223" s="23"/>
      <c r="G223" s="23"/>
      <c r="H223" s="23"/>
      <c r="I223" s="23"/>
      <c r="K223" s="23"/>
    </row>
    <row r="224" spans="2:11" x14ac:dyDescent="0.15">
      <c r="B224" s="23"/>
      <c r="G224" s="23"/>
      <c r="H224" s="23"/>
      <c r="I224" s="23"/>
      <c r="K224" s="23"/>
    </row>
    <row r="225" spans="2:11" x14ac:dyDescent="0.15">
      <c r="B225" s="23"/>
      <c r="G225" s="23"/>
      <c r="H225" s="23"/>
      <c r="I225" s="23"/>
      <c r="K225" s="23"/>
    </row>
    <row r="226" spans="2:11" x14ac:dyDescent="0.15">
      <c r="B226" s="23"/>
      <c r="G226" s="23"/>
      <c r="H226" s="23"/>
      <c r="I226" s="23"/>
      <c r="K226" s="23"/>
    </row>
    <row r="227" spans="2:11" x14ac:dyDescent="0.15">
      <c r="B227" s="23"/>
      <c r="G227" s="23"/>
      <c r="H227" s="23"/>
      <c r="I227" s="23"/>
      <c r="K227" s="23"/>
    </row>
    <row r="228" spans="2:11" x14ac:dyDescent="0.15">
      <c r="B228" s="23"/>
      <c r="G228" s="23"/>
      <c r="H228" s="23"/>
      <c r="I228" s="23"/>
      <c r="K228" s="23"/>
    </row>
    <row r="229" spans="2:11" x14ac:dyDescent="0.15">
      <c r="B229" s="23"/>
      <c r="G229" s="23"/>
      <c r="H229" s="23"/>
      <c r="I229" s="23"/>
      <c r="K229" s="23"/>
    </row>
    <row r="230" spans="2:11" x14ac:dyDescent="0.15">
      <c r="B230" s="23"/>
      <c r="G230" s="23"/>
      <c r="H230" s="23"/>
      <c r="I230" s="23"/>
      <c r="K230" s="23"/>
    </row>
    <row r="231" spans="2:11" x14ac:dyDescent="0.15">
      <c r="B231" s="23"/>
      <c r="G231" s="23"/>
      <c r="H231" s="23"/>
      <c r="I231" s="23"/>
      <c r="K231" s="23"/>
    </row>
    <row r="232" spans="2:11" x14ac:dyDescent="0.15">
      <c r="B232" s="23"/>
      <c r="G232" s="23"/>
      <c r="H232" s="23"/>
      <c r="I232" s="23"/>
      <c r="K232" s="23"/>
    </row>
    <row r="233" spans="2:11" x14ac:dyDescent="0.15">
      <c r="B233" s="23"/>
      <c r="G233" s="23"/>
      <c r="H233" s="23"/>
      <c r="I233" s="23"/>
      <c r="K233" s="23"/>
    </row>
    <row r="234" spans="2:11" x14ac:dyDescent="0.15">
      <c r="B234" s="23"/>
      <c r="G234" s="23"/>
      <c r="H234" s="23"/>
      <c r="I234" s="23"/>
      <c r="K234" s="23"/>
    </row>
    <row r="235" spans="2:11" x14ac:dyDescent="0.15">
      <c r="B235" s="23"/>
      <c r="G235" s="23"/>
      <c r="H235" s="23"/>
      <c r="I235" s="23"/>
      <c r="K235" s="23"/>
    </row>
    <row r="236" spans="2:11" x14ac:dyDescent="0.15">
      <c r="B236" s="23"/>
      <c r="G236" s="23"/>
      <c r="H236" s="23"/>
      <c r="I236" s="23"/>
      <c r="K236" s="23"/>
    </row>
    <row r="237" spans="2:11" x14ac:dyDescent="0.15">
      <c r="B237" s="23"/>
      <c r="G237" s="23"/>
      <c r="H237" s="23"/>
      <c r="I237" s="23"/>
      <c r="K237" s="23"/>
    </row>
    <row r="238" spans="2:11" x14ac:dyDescent="0.15">
      <c r="B238" s="23"/>
      <c r="G238" s="23"/>
      <c r="H238" s="23"/>
      <c r="I238" s="23"/>
      <c r="K238" s="23"/>
    </row>
    <row r="239" spans="2:11" x14ac:dyDescent="0.15">
      <c r="B239" s="23"/>
      <c r="G239" s="23"/>
      <c r="H239" s="23"/>
      <c r="I239" s="23"/>
      <c r="K239" s="23"/>
    </row>
    <row r="240" spans="2:11" x14ac:dyDescent="0.15">
      <c r="B240" s="23"/>
      <c r="G240" s="23"/>
      <c r="H240" s="23"/>
      <c r="I240" s="23"/>
      <c r="K240" s="23"/>
    </row>
    <row r="241" spans="2:11" x14ac:dyDescent="0.15">
      <c r="B241" s="23"/>
      <c r="G241" s="23"/>
      <c r="H241" s="23"/>
      <c r="I241" s="23"/>
      <c r="K241" s="23"/>
    </row>
    <row r="242" spans="2:11" x14ac:dyDescent="0.15">
      <c r="B242" s="23"/>
      <c r="G242" s="23"/>
      <c r="H242" s="23"/>
      <c r="I242" s="23"/>
      <c r="K242" s="23"/>
    </row>
    <row r="243" spans="2:11" x14ac:dyDescent="0.15">
      <c r="B243" s="23"/>
      <c r="G243" s="23"/>
      <c r="H243" s="23"/>
      <c r="I243" s="23"/>
      <c r="K243" s="23"/>
    </row>
    <row r="244" spans="2:11" x14ac:dyDescent="0.15">
      <c r="B244" s="23"/>
      <c r="G244" s="23"/>
      <c r="H244" s="23"/>
      <c r="I244" s="23"/>
      <c r="K244" s="23"/>
    </row>
    <row r="245" spans="2:11" x14ac:dyDescent="0.15">
      <c r="B245" s="23"/>
      <c r="G245" s="23"/>
      <c r="H245" s="23"/>
      <c r="I245" s="23"/>
      <c r="K245" s="23"/>
    </row>
    <row r="246" spans="2:11" x14ac:dyDescent="0.15">
      <c r="B246" s="23"/>
      <c r="G246" s="23"/>
      <c r="H246" s="23"/>
      <c r="I246" s="23"/>
      <c r="K246" s="23"/>
    </row>
    <row r="247" spans="2:11" x14ac:dyDescent="0.15">
      <c r="B247" s="23"/>
      <c r="G247" s="23"/>
      <c r="H247" s="23"/>
      <c r="I247" s="23"/>
      <c r="K247" s="23"/>
    </row>
    <row r="248" spans="2:11" x14ac:dyDescent="0.15">
      <c r="B248" s="23"/>
      <c r="G248" s="23"/>
      <c r="H248" s="23"/>
      <c r="I248" s="23"/>
      <c r="K248" s="23"/>
    </row>
    <row r="249" spans="2:11" x14ac:dyDescent="0.15">
      <c r="B249" s="23"/>
      <c r="G249" s="23"/>
      <c r="H249" s="23"/>
      <c r="I249" s="23"/>
      <c r="K249" s="23"/>
    </row>
    <row r="250" spans="2:11" x14ac:dyDescent="0.15">
      <c r="B250" s="23"/>
      <c r="G250" s="23"/>
      <c r="H250" s="23"/>
      <c r="I250" s="23"/>
      <c r="K250" s="23"/>
    </row>
    <row r="251" spans="2:11" x14ac:dyDescent="0.15">
      <c r="B251" s="23"/>
      <c r="G251" s="23"/>
      <c r="H251" s="23"/>
      <c r="I251" s="23"/>
      <c r="K251" s="23"/>
    </row>
    <row r="252" spans="2:11" x14ac:dyDescent="0.15">
      <c r="B252" s="23"/>
      <c r="G252" s="23"/>
      <c r="H252" s="23"/>
      <c r="I252" s="23"/>
      <c r="K252" s="23"/>
    </row>
    <row r="253" spans="2:11" x14ac:dyDescent="0.15">
      <c r="B253" s="23"/>
      <c r="G253" s="23"/>
      <c r="H253" s="23"/>
      <c r="I253" s="23"/>
      <c r="K253" s="23"/>
    </row>
    <row r="254" spans="2:11" x14ac:dyDescent="0.15">
      <c r="B254" s="23"/>
      <c r="G254" s="23"/>
      <c r="H254" s="23"/>
      <c r="I254" s="23"/>
      <c r="K254" s="23"/>
    </row>
    <row r="255" spans="2:11" x14ac:dyDescent="0.15">
      <c r="B255" s="23"/>
      <c r="G255" s="23"/>
      <c r="H255" s="23"/>
      <c r="I255" s="23"/>
      <c r="K255" s="23"/>
    </row>
    <row r="256" spans="2:11" x14ac:dyDescent="0.15">
      <c r="B256" s="23"/>
      <c r="G256" s="23"/>
      <c r="H256" s="23"/>
      <c r="I256" s="23"/>
      <c r="K256" s="23"/>
    </row>
    <row r="257" spans="2:11" x14ac:dyDescent="0.15">
      <c r="B257" s="23"/>
      <c r="G257" s="23"/>
      <c r="H257" s="23"/>
      <c r="I257" s="23"/>
      <c r="K257" s="23"/>
    </row>
    <row r="258" spans="2:11" x14ac:dyDescent="0.15">
      <c r="B258" s="23"/>
      <c r="G258" s="23"/>
      <c r="H258" s="23"/>
      <c r="I258" s="23"/>
      <c r="K258" s="23"/>
    </row>
    <row r="259" spans="2:11" x14ac:dyDescent="0.15">
      <c r="B259" s="23"/>
      <c r="G259" s="23"/>
      <c r="H259" s="23"/>
      <c r="I259" s="23"/>
      <c r="K259" s="23"/>
    </row>
    <row r="260" spans="2:11" x14ac:dyDescent="0.15">
      <c r="B260" s="23"/>
      <c r="G260" s="23"/>
      <c r="H260" s="23"/>
      <c r="I260" s="23"/>
      <c r="K260" s="23"/>
    </row>
    <row r="261" spans="2:11" x14ac:dyDescent="0.15">
      <c r="B261" s="23"/>
      <c r="G261" s="23"/>
      <c r="H261" s="23"/>
      <c r="I261" s="23"/>
      <c r="K261" s="23"/>
    </row>
    <row r="262" spans="2:11" x14ac:dyDescent="0.15">
      <c r="B262" s="23"/>
      <c r="G262" s="23"/>
      <c r="H262" s="23"/>
      <c r="I262" s="23"/>
      <c r="K262" s="23"/>
    </row>
    <row r="263" spans="2:11" x14ac:dyDescent="0.15">
      <c r="B263" s="23"/>
      <c r="G263" s="23"/>
      <c r="H263" s="23"/>
      <c r="I263" s="23"/>
      <c r="K263" s="23"/>
    </row>
    <row r="264" spans="2:11" x14ac:dyDescent="0.15">
      <c r="B264" s="23"/>
      <c r="G264" s="23"/>
      <c r="H264" s="23"/>
      <c r="I264" s="23"/>
      <c r="K264" s="23"/>
    </row>
    <row r="265" spans="2:11" x14ac:dyDescent="0.15">
      <c r="B265" s="23"/>
      <c r="G265" s="23"/>
      <c r="H265" s="23"/>
      <c r="I265" s="23"/>
      <c r="K265" s="23"/>
    </row>
    <row r="266" spans="2:11" x14ac:dyDescent="0.15">
      <c r="B266" s="23"/>
      <c r="G266" s="23"/>
      <c r="H266" s="23"/>
      <c r="I266" s="23"/>
      <c r="K266" s="23"/>
    </row>
    <row r="267" spans="2:11" x14ac:dyDescent="0.15">
      <c r="B267" s="23"/>
      <c r="G267" s="23"/>
      <c r="H267" s="23"/>
      <c r="I267" s="23"/>
      <c r="K267" s="23"/>
    </row>
    <row r="268" spans="2:11" x14ac:dyDescent="0.15">
      <c r="B268" s="23"/>
      <c r="G268" s="23"/>
      <c r="H268" s="23"/>
      <c r="I268" s="23"/>
      <c r="K268" s="23"/>
    </row>
    <row r="269" spans="2:11" x14ac:dyDescent="0.15">
      <c r="B269" s="23"/>
      <c r="G269" s="23"/>
      <c r="H269" s="23"/>
      <c r="I269" s="23"/>
      <c r="K269" s="23"/>
    </row>
    <row r="270" spans="2:11" x14ac:dyDescent="0.15">
      <c r="B270" s="23"/>
      <c r="G270" s="23"/>
      <c r="H270" s="23"/>
      <c r="I270" s="23"/>
      <c r="K270" s="23"/>
    </row>
    <row r="271" spans="2:11" x14ac:dyDescent="0.15">
      <c r="B271" s="23"/>
      <c r="G271" s="23"/>
      <c r="H271" s="23"/>
      <c r="I271" s="23"/>
      <c r="K271" s="23"/>
    </row>
    <row r="272" spans="2:11" x14ac:dyDescent="0.15">
      <c r="B272" s="23"/>
      <c r="G272" s="23"/>
      <c r="H272" s="23"/>
      <c r="I272" s="23"/>
      <c r="K272" s="23"/>
    </row>
    <row r="273" spans="2:11" x14ac:dyDescent="0.15">
      <c r="B273" s="23"/>
      <c r="G273" s="23"/>
      <c r="H273" s="23"/>
      <c r="I273" s="23"/>
      <c r="K273" s="23"/>
    </row>
    <row r="274" spans="2:11" x14ac:dyDescent="0.15">
      <c r="B274" s="23"/>
      <c r="G274" s="23"/>
      <c r="H274" s="23"/>
      <c r="I274" s="23"/>
      <c r="K274" s="23"/>
    </row>
    <row r="275" spans="2:11" x14ac:dyDescent="0.15">
      <c r="B275" s="23"/>
      <c r="G275" s="23"/>
      <c r="H275" s="23"/>
      <c r="I275" s="23"/>
      <c r="K275" s="23"/>
    </row>
    <row r="276" spans="2:11" x14ac:dyDescent="0.15">
      <c r="B276" s="23"/>
      <c r="G276" s="23"/>
      <c r="H276" s="23"/>
      <c r="I276" s="23"/>
      <c r="K276" s="23"/>
    </row>
    <row r="277" spans="2:11" x14ac:dyDescent="0.15">
      <c r="B277" s="23"/>
      <c r="G277" s="23"/>
      <c r="H277" s="23"/>
      <c r="I277" s="23"/>
      <c r="K277" s="23"/>
    </row>
    <row r="278" spans="2:11" x14ac:dyDescent="0.15">
      <c r="B278" s="23"/>
      <c r="G278" s="23"/>
      <c r="H278" s="23"/>
      <c r="I278" s="23"/>
      <c r="K278" s="23"/>
    </row>
    <row r="279" spans="2:11" x14ac:dyDescent="0.15">
      <c r="B279" s="23"/>
      <c r="G279" s="23"/>
      <c r="H279" s="23"/>
      <c r="I279" s="23"/>
      <c r="K279" s="23"/>
    </row>
    <row r="280" spans="2:11" x14ac:dyDescent="0.15">
      <c r="B280" s="23"/>
      <c r="G280" s="23"/>
      <c r="H280" s="23"/>
      <c r="I280" s="23"/>
      <c r="K280" s="23"/>
    </row>
    <row r="281" spans="2:11" x14ac:dyDescent="0.15">
      <c r="B281" s="23"/>
      <c r="G281" s="23"/>
      <c r="H281" s="23"/>
      <c r="I281" s="23"/>
      <c r="K281" s="23"/>
    </row>
    <row r="282" spans="2:11" x14ac:dyDescent="0.15">
      <c r="B282" s="23"/>
      <c r="G282" s="23"/>
      <c r="H282" s="23"/>
      <c r="I282" s="23"/>
      <c r="K282" s="23"/>
    </row>
    <row r="283" spans="2:11" x14ac:dyDescent="0.15">
      <c r="B283" s="23"/>
      <c r="G283" s="23"/>
      <c r="H283" s="23"/>
      <c r="I283" s="23"/>
      <c r="K283" s="23"/>
    </row>
    <row r="284" spans="2:11" x14ac:dyDescent="0.15">
      <c r="B284" s="23"/>
      <c r="G284" s="23"/>
      <c r="H284" s="23"/>
      <c r="I284" s="23"/>
      <c r="K284" s="23"/>
    </row>
    <row r="285" spans="2:11" x14ac:dyDescent="0.15">
      <c r="B285" s="23"/>
      <c r="G285" s="23"/>
      <c r="H285" s="23"/>
      <c r="I285" s="23"/>
      <c r="K285" s="23"/>
    </row>
    <row r="286" spans="2:11" x14ac:dyDescent="0.15">
      <c r="B286" s="23"/>
      <c r="G286" s="23"/>
      <c r="H286" s="23"/>
      <c r="I286" s="23"/>
      <c r="K286" s="23"/>
    </row>
    <row r="287" spans="2:11" x14ac:dyDescent="0.15">
      <c r="B287" s="23"/>
      <c r="G287" s="23"/>
      <c r="H287" s="23"/>
      <c r="I287" s="23"/>
      <c r="K287" s="23"/>
    </row>
    <row r="288" spans="2:11" x14ac:dyDescent="0.15">
      <c r="B288" s="23"/>
      <c r="G288" s="23"/>
      <c r="H288" s="23"/>
      <c r="I288" s="23"/>
      <c r="K288" s="23"/>
    </row>
    <row r="289" spans="2:11" x14ac:dyDescent="0.15">
      <c r="B289" s="23"/>
      <c r="G289" s="23"/>
      <c r="H289" s="23"/>
      <c r="I289" s="23"/>
      <c r="K289" s="23"/>
    </row>
    <row r="290" spans="2:11" x14ac:dyDescent="0.15">
      <c r="B290" s="23"/>
      <c r="G290" s="23"/>
      <c r="H290" s="23"/>
      <c r="I290" s="23"/>
      <c r="K290" s="23"/>
    </row>
    <row r="291" spans="2:11" x14ac:dyDescent="0.15">
      <c r="B291" s="23"/>
      <c r="G291" s="23"/>
      <c r="H291" s="23"/>
      <c r="I291" s="23"/>
      <c r="K291" s="23"/>
    </row>
    <row r="292" spans="2:11" x14ac:dyDescent="0.15">
      <c r="B292" s="23"/>
      <c r="G292" s="23"/>
      <c r="H292" s="23"/>
      <c r="I292" s="23"/>
      <c r="K292" s="23"/>
    </row>
    <row r="293" spans="2:11" x14ac:dyDescent="0.15">
      <c r="B293" s="23"/>
      <c r="G293" s="23"/>
      <c r="H293" s="23"/>
      <c r="I293" s="23"/>
      <c r="K293" s="23"/>
    </row>
    <row r="294" spans="2:11" x14ac:dyDescent="0.15">
      <c r="B294" s="23"/>
      <c r="G294" s="23"/>
      <c r="H294" s="23"/>
      <c r="I294" s="23"/>
      <c r="K294" s="23"/>
    </row>
    <row r="295" spans="2:11" x14ac:dyDescent="0.15">
      <c r="B295" s="23"/>
      <c r="G295" s="23"/>
      <c r="H295" s="23"/>
      <c r="I295" s="23"/>
      <c r="K295" s="23"/>
    </row>
    <row r="296" spans="2:11" x14ac:dyDescent="0.15">
      <c r="B296" s="23"/>
      <c r="G296" s="23"/>
      <c r="H296" s="23"/>
      <c r="I296" s="23"/>
      <c r="K296" s="23"/>
    </row>
    <row r="297" spans="2:11" x14ac:dyDescent="0.15">
      <c r="B297" s="23"/>
      <c r="G297" s="23"/>
      <c r="H297" s="23"/>
      <c r="I297" s="23"/>
      <c r="K297" s="23"/>
    </row>
    <row r="298" spans="2:11" x14ac:dyDescent="0.15">
      <c r="B298" s="23"/>
      <c r="G298" s="23"/>
      <c r="H298" s="23"/>
      <c r="I298" s="23"/>
      <c r="K298" s="23"/>
    </row>
    <row r="299" spans="2:11" x14ac:dyDescent="0.15">
      <c r="B299" s="23"/>
      <c r="G299" s="23"/>
      <c r="H299" s="23"/>
      <c r="I299" s="23"/>
      <c r="K299" s="23"/>
    </row>
    <row r="300" spans="2:11" x14ac:dyDescent="0.15">
      <c r="B300" s="23"/>
      <c r="G300" s="23"/>
      <c r="H300" s="23"/>
      <c r="I300" s="23"/>
      <c r="K300" s="23"/>
    </row>
    <row r="301" spans="2:11" x14ac:dyDescent="0.15">
      <c r="B301" s="23"/>
      <c r="G301" s="23"/>
      <c r="H301" s="23"/>
      <c r="I301" s="23"/>
      <c r="K301" s="23"/>
    </row>
    <row r="302" spans="2:11" x14ac:dyDescent="0.15">
      <c r="B302" s="23"/>
      <c r="G302" s="23"/>
      <c r="H302" s="23"/>
      <c r="I302" s="23"/>
      <c r="K302" s="23"/>
    </row>
    <row r="303" spans="2:11" x14ac:dyDescent="0.15">
      <c r="B303" s="23"/>
      <c r="G303" s="23"/>
      <c r="H303" s="23"/>
      <c r="I303" s="23"/>
      <c r="K303" s="23"/>
    </row>
    <row r="304" spans="2:11" x14ac:dyDescent="0.15">
      <c r="B304" s="23"/>
      <c r="G304" s="23"/>
      <c r="H304" s="23"/>
      <c r="I304" s="23"/>
      <c r="K304" s="23"/>
    </row>
    <row r="305" spans="2:11" x14ac:dyDescent="0.15">
      <c r="B305" s="23"/>
      <c r="G305" s="23"/>
      <c r="H305" s="23"/>
      <c r="I305" s="23"/>
      <c r="K305" s="23"/>
    </row>
    <row r="306" spans="2:11" x14ac:dyDescent="0.15">
      <c r="B306" s="23"/>
      <c r="G306" s="23"/>
      <c r="H306" s="23"/>
      <c r="I306" s="23"/>
      <c r="K306" s="23"/>
    </row>
    <row r="307" spans="2:11" x14ac:dyDescent="0.15">
      <c r="B307" s="23"/>
      <c r="G307" s="23"/>
      <c r="H307" s="23"/>
      <c r="I307" s="23"/>
      <c r="K307" s="23"/>
    </row>
    <row r="308" spans="2:11" x14ac:dyDescent="0.15">
      <c r="B308" s="23"/>
      <c r="G308" s="23"/>
      <c r="H308" s="23"/>
      <c r="I308" s="23"/>
      <c r="K308" s="23"/>
    </row>
    <row r="309" spans="2:11" x14ac:dyDescent="0.15">
      <c r="B309" s="23"/>
      <c r="G309" s="23"/>
      <c r="H309" s="23"/>
      <c r="I309" s="23"/>
      <c r="K309" s="23"/>
    </row>
    <row r="310" spans="2:11" x14ac:dyDescent="0.15">
      <c r="B310" s="23"/>
      <c r="G310" s="23"/>
      <c r="H310" s="23"/>
      <c r="I310" s="23"/>
      <c r="K310" s="23"/>
    </row>
    <row r="311" spans="2:11" x14ac:dyDescent="0.15">
      <c r="B311" s="23"/>
      <c r="G311" s="23"/>
      <c r="H311" s="23"/>
      <c r="I311" s="23"/>
      <c r="K311" s="23"/>
    </row>
    <row r="312" spans="2:11" x14ac:dyDescent="0.15">
      <c r="B312" s="23"/>
      <c r="G312" s="23"/>
      <c r="H312" s="23"/>
      <c r="I312" s="23"/>
      <c r="K312" s="23"/>
    </row>
    <row r="313" spans="2:11" x14ac:dyDescent="0.15">
      <c r="B313" s="23"/>
      <c r="G313" s="23"/>
      <c r="H313" s="23"/>
      <c r="I313" s="23"/>
      <c r="K313" s="23"/>
    </row>
    <row r="314" spans="2:11" x14ac:dyDescent="0.15">
      <c r="B314" s="23"/>
      <c r="G314" s="23"/>
      <c r="H314" s="23"/>
      <c r="I314" s="23"/>
      <c r="K314" s="23"/>
    </row>
    <row r="315" spans="2:11" x14ac:dyDescent="0.15">
      <c r="B315" s="23"/>
      <c r="G315" s="23"/>
      <c r="H315" s="23"/>
      <c r="I315" s="23"/>
      <c r="K315" s="23"/>
    </row>
    <row r="316" spans="2:11" x14ac:dyDescent="0.15">
      <c r="B316" s="23"/>
      <c r="G316" s="23"/>
      <c r="H316" s="23"/>
      <c r="I316" s="23"/>
      <c r="K316" s="23"/>
    </row>
    <row r="317" spans="2:11" x14ac:dyDescent="0.15">
      <c r="B317" s="23"/>
      <c r="G317" s="23"/>
      <c r="H317" s="23"/>
      <c r="I317" s="23"/>
      <c r="K317" s="23"/>
    </row>
    <row r="318" spans="2:11" x14ac:dyDescent="0.15">
      <c r="B318" s="23"/>
      <c r="G318" s="23"/>
      <c r="H318" s="23"/>
      <c r="I318" s="23"/>
      <c r="K318" s="23"/>
    </row>
    <row r="319" spans="2:11" x14ac:dyDescent="0.15">
      <c r="B319" s="23"/>
      <c r="G319" s="23"/>
      <c r="H319" s="23"/>
      <c r="I319" s="23"/>
      <c r="K319" s="23"/>
    </row>
    <row r="320" spans="2:11" x14ac:dyDescent="0.15">
      <c r="B320" s="23"/>
      <c r="G320" s="23"/>
      <c r="H320" s="23"/>
      <c r="I320" s="23"/>
      <c r="K320" s="23"/>
    </row>
    <row r="321" spans="2:11" x14ac:dyDescent="0.15">
      <c r="B321" s="23"/>
      <c r="G321" s="23"/>
      <c r="H321" s="23"/>
      <c r="I321" s="23"/>
      <c r="K321" s="23"/>
    </row>
    <row r="322" spans="2:11" x14ac:dyDescent="0.15">
      <c r="B322" s="23"/>
      <c r="G322" s="23"/>
      <c r="H322" s="23"/>
      <c r="I322" s="23"/>
      <c r="K322" s="23"/>
    </row>
    <row r="323" spans="2:11" x14ac:dyDescent="0.15">
      <c r="B323" s="23"/>
      <c r="G323" s="23"/>
      <c r="H323" s="23"/>
      <c r="I323" s="23"/>
      <c r="K323" s="23"/>
    </row>
    <row r="324" spans="2:11" x14ac:dyDescent="0.15">
      <c r="B324" s="23"/>
      <c r="G324" s="23"/>
      <c r="H324" s="23"/>
      <c r="I324" s="23"/>
      <c r="K324" s="23"/>
    </row>
    <row r="325" spans="2:11" x14ac:dyDescent="0.15">
      <c r="B325" s="23"/>
      <c r="G325" s="23"/>
      <c r="H325" s="23"/>
      <c r="I325" s="23"/>
      <c r="K325" s="23"/>
    </row>
    <row r="326" spans="2:11" x14ac:dyDescent="0.15">
      <c r="B326" s="23"/>
      <c r="G326" s="23"/>
      <c r="H326" s="23"/>
      <c r="I326" s="23"/>
      <c r="K326" s="23"/>
    </row>
    <row r="327" spans="2:11" x14ac:dyDescent="0.15">
      <c r="B327" s="23"/>
      <c r="G327" s="23"/>
      <c r="H327" s="23"/>
      <c r="I327" s="23"/>
      <c r="K327" s="23"/>
    </row>
    <row r="328" spans="2:11" x14ac:dyDescent="0.15">
      <c r="B328" s="23"/>
      <c r="G328" s="23"/>
      <c r="H328" s="23"/>
      <c r="I328" s="23"/>
      <c r="K328" s="23"/>
    </row>
    <row r="329" spans="2:11" x14ac:dyDescent="0.15">
      <c r="B329" s="23"/>
      <c r="G329" s="23"/>
      <c r="H329" s="23"/>
      <c r="I329" s="23"/>
      <c r="K329" s="23"/>
    </row>
    <row r="330" spans="2:11" x14ac:dyDescent="0.15">
      <c r="B330" s="23"/>
      <c r="G330" s="23"/>
      <c r="H330" s="23"/>
      <c r="I330" s="23"/>
      <c r="K330" s="23"/>
    </row>
    <row r="331" spans="2:11" x14ac:dyDescent="0.15">
      <c r="B331" s="23"/>
      <c r="G331" s="23"/>
      <c r="H331" s="23"/>
      <c r="I331" s="23"/>
      <c r="K331" s="23"/>
    </row>
    <row r="332" spans="2:11" x14ac:dyDescent="0.15">
      <c r="B332" s="23"/>
      <c r="G332" s="23"/>
      <c r="H332" s="23"/>
      <c r="I332" s="23"/>
      <c r="K332" s="23"/>
    </row>
    <row r="333" spans="2:11" x14ac:dyDescent="0.15">
      <c r="B333" s="23"/>
      <c r="G333" s="23"/>
      <c r="H333" s="23"/>
      <c r="I333" s="23"/>
      <c r="K333" s="23"/>
    </row>
    <row r="334" spans="2:11" x14ac:dyDescent="0.15">
      <c r="B334" s="23"/>
      <c r="G334" s="23"/>
      <c r="H334" s="23"/>
      <c r="I334" s="23"/>
      <c r="K334" s="23"/>
    </row>
    <row r="335" spans="2:11" x14ac:dyDescent="0.15">
      <c r="B335" s="23"/>
      <c r="G335" s="23"/>
      <c r="H335" s="23"/>
      <c r="I335" s="23"/>
      <c r="K335" s="23"/>
    </row>
    <row r="336" spans="2:11" x14ac:dyDescent="0.15">
      <c r="B336" s="23"/>
      <c r="G336" s="23"/>
      <c r="H336" s="23"/>
      <c r="I336" s="23"/>
      <c r="K336" s="23"/>
    </row>
    <row r="337" spans="2:11" x14ac:dyDescent="0.15">
      <c r="B337" s="23"/>
      <c r="G337" s="23"/>
      <c r="H337" s="23"/>
      <c r="I337" s="23"/>
      <c r="K337" s="23"/>
    </row>
    <row r="338" spans="2:11" x14ac:dyDescent="0.15">
      <c r="B338" s="23"/>
      <c r="G338" s="23"/>
      <c r="H338" s="23"/>
      <c r="I338" s="23"/>
      <c r="K338" s="23"/>
    </row>
    <row r="339" spans="2:11" x14ac:dyDescent="0.15">
      <c r="B339" s="23"/>
      <c r="G339" s="23"/>
      <c r="H339" s="23"/>
      <c r="I339" s="23"/>
      <c r="K339" s="23"/>
    </row>
    <row r="340" spans="2:11" x14ac:dyDescent="0.15">
      <c r="B340" s="23"/>
      <c r="G340" s="23"/>
      <c r="H340" s="23"/>
      <c r="I340" s="23"/>
      <c r="K340" s="23"/>
    </row>
    <row r="341" spans="2:11" x14ac:dyDescent="0.15">
      <c r="B341" s="23"/>
      <c r="G341" s="23"/>
      <c r="H341" s="23"/>
      <c r="I341" s="23"/>
      <c r="K341" s="23"/>
    </row>
    <row r="342" spans="2:11" x14ac:dyDescent="0.15">
      <c r="B342" s="23"/>
      <c r="G342" s="23"/>
      <c r="H342" s="23"/>
      <c r="I342" s="23"/>
      <c r="K342" s="23"/>
    </row>
    <row r="343" spans="2:11" x14ac:dyDescent="0.15">
      <c r="B343" s="23"/>
      <c r="G343" s="23"/>
      <c r="H343" s="23"/>
      <c r="I343" s="23"/>
      <c r="K343" s="23"/>
    </row>
    <row r="344" spans="2:11" x14ac:dyDescent="0.15">
      <c r="B344" s="23"/>
      <c r="G344" s="23"/>
      <c r="H344" s="23"/>
      <c r="I344" s="23"/>
      <c r="K344" s="23"/>
    </row>
    <row r="345" spans="2:11" x14ac:dyDescent="0.15">
      <c r="B345" s="23"/>
      <c r="G345" s="23"/>
      <c r="H345" s="23"/>
      <c r="I345" s="23"/>
      <c r="K345" s="23"/>
    </row>
    <row r="346" spans="2:11" x14ac:dyDescent="0.15">
      <c r="B346" s="23"/>
      <c r="G346" s="23"/>
      <c r="H346" s="23"/>
      <c r="I346" s="23"/>
      <c r="K346" s="23"/>
    </row>
    <row r="347" spans="2:11" x14ac:dyDescent="0.15">
      <c r="B347" s="23"/>
      <c r="G347" s="23"/>
      <c r="H347" s="23"/>
      <c r="I347" s="23"/>
      <c r="K347" s="23"/>
    </row>
    <row r="348" spans="2:11" x14ac:dyDescent="0.15">
      <c r="B348" s="23"/>
      <c r="G348" s="23"/>
      <c r="H348" s="23"/>
      <c r="I348" s="23"/>
      <c r="K348" s="23"/>
    </row>
    <row r="349" spans="2:11" x14ac:dyDescent="0.15">
      <c r="B349" s="23"/>
      <c r="G349" s="23"/>
      <c r="H349" s="23"/>
      <c r="I349" s="23"/>
      <c r="K349" s="23"/>
    </row>
    <row r="350" spans="2:11" x14ac:dyDescent="0.15">
      <c r="B350" s="23"/>
      <c r="G350" s="23"/>
      <c r="H350" s="23"/>
      <c r="I350" s="23"/>
      <c r="K350" s="23"/>
    </row>
    <row r="351" spans="2:11" x14ac:dyDescent="0.15">
      <c r="B351" s="23"/>
      <c r="G351" s="23"/>
      <c r="H351" s="23"/>
      <c r="I351" s="23"/>
      <c r="K351" s="23"/>
    </row>
    <row r="352" spans="2:11" x14ac:dyDescent="0.15">
      <c r="B352" s="23"/>
      <c r="G352" s="23"/>
      <c r="H352" s="23"/>
      <c r="I352" s="23"/>
      <c r="K352" s="23"/>
    </row>
    <row r="353" spans="2:11" x14ac:dyDescent="0.15">
      <c r="B353" s="23"/>
      <c r="G353" s="23"/>
      <c r="H353" s="23"/>
      <c r="I353" s="23"/>
      <c r="K353" s="23"/>
    </row>
    <row r="354" spans="2:11" x14ac:dyDescent="0.15">
      <c r="B354" s="23"/>
      <c r="G354" s="23"/>
      <c r="H354" s="23"/>
      <c r="I354" s="23"/>
      <c r="K354" s="23"/>
    </row>
    <row r="355" spans="2:11" x14ac:dyDescent="0.15">
      <c r="B355" s="23"/>
      <c r="G355" s="23"/>
      <c r="H355" s="23"/>
      <c r="I355" s="23"/>
      <c r="K355" s="23"/>
    </row>
    <row r="356" spans="2:11" x14ac:dyDescent="0.15">
      <c r="B356" s="23"/>
      <c r="G356" s="23"/>
      <c r="H356" s="23"/>
      <c r="I356" s="23"/>
      <c r="K356" s="23"/>
    </row>
    <row r="357" spans="2:11" x14ac:dyDescent="0.15">
      <c r="B357" s="23"/>
      <c r="G357" s="23"/>
      <c r="H357" s="23"/>
      <c r="I357" s="23"/>
      <c r="K357" s="23"/>
    </row>
    <row r="358" spans="2:11" x14ac:dyDescent="0.15">
      <c r="B358" s="23"/>
      <c r="G358" s="23"/>
      <c r="H358" s="23"/>
      <c r="I358" s="23"/>
      <c r="K358" s="23"/>
    </row>
    <row r="359" spans="2:11" x14ac:dyDescent="0.15">
      <c r="B359" s="23"/>
      <c r="G359" s="23"/>
      <c r="H359" s="23"/>
      <c r="I359" s="23"/>
      <c r="K359" s="23"/>
    </row>
    <row r="360" spans="2:11" x14ac:dyDescent="0.15">
      <c r="B360" s="23"/>
      <c r="G360" s="23"/>
      <c r="H360" s="23"/>
      <c r="I360" s="23"/>
      <c r="K360" s="23"/>
    </row>
    <row r="361" spans="2:11" x14ac:dyDescent="0.15">
      <c r="B361" s="23"/>
      <c r="G361" s="23"/>
      <c r="H361" s="23"/>
      <c r="I361" s="23"/>
      <c r="K361" s="23"/>
    </row>
    <row r="362" spans="2:11" x14ac:dyDescent="0.15">
      <c r="B362" s="23"/>
      <c r="G362" s="23"/>
      <c r="H362" s="23"/>
      <c r="I362" s="23"/>
      <c r="K362" s="23"/>
    </row>
    <row r="363" spans="2:11" x14ac:dyDescent="0.15">
      <c r="B363" s="23"/>
      <c r="G363" s="23"/>
      <c r="H363" s="23"/>
      <c r="I363" s="23"/>
      <c r="K363" s="23"/>
    </row>
    <row r="364" spans="2:11" x14ac:dyDescent="0.15">
      <c r="B364" s="23"/>
      <c r="G364" s="23"/>
      <c r="H364" s="23"/>
      <c r="I364" s="23"/>
      <c r="K364" s="23"/>
    </row>
    <row r="365" spans="2:11" x14ac:dyDescent="0.15">
      <c r="B365" s="23"/>
      <c r="G365" s="23"/>
      <c r="H365" s="23"/>
      <c r="I365" s="23"/>
      <c r="K365" s="23"/>
    </row>
    <row r="366" spans="2:11" x14ac:dyDescent="0.15">
      <c r="B366" s="23"/>
      <c r="G366" s="23"/>
      <c r="H366" s="23"/>
      <c r="I366" s="23"/>
      <c r="K366" s="23"/>
    </row>
    <row r="367" spans="2:11" x14ac:dyDescent="0.15">
      <c r="B367" s="23"/>
      <c r="G367" s="23"/>
      <c r="H367" s="23"/>
      <c r="I367" s="23"/>
      <c r="K367" s="23"/>
    </row>
    <row r="368" spans="2:11" x14ac:dyDescent="0.15">
      <c r="B368" s="23"/>
      <c r="G368" s="23"/>
      <c r="H368" s="23"/>
      <c r="I368" s="23"/>
      <c r="K368" s="23"/>
    </row>
    <row r="369" spans="2:11" x14ac:dyDescent="0.15">
      <c r="B369" s="23"/>
      <c r="G369" s="23"/>
      <c r="H369" s="23"/>
      <c r="I369" s="23"/>
      <c r="K369" s="23"/>
    </row>
    <row r="370" spans="2:11" x14ac:dyDescent="0.15">
      <c r="B370" s="23"/>
      <c r="G370" s="23"/>
      <c r="H370" s="23"/>
      <c r="I370" s="23"/>
      <c r="K370" s="23"/>
    </row>
    <row r="371" spans="2:11" x14ac:dyDescent="0.15">
      <c r="B371" s="23"/>
      <c r="G371" s="23"/>
      <c r="H371" s="23"/>
      <c r="I371" s="23"/>
      <c r="K371" s="23"/>
    </row>
    <row r="372" spans="2:11" x14ac:dyDescent="0.15">
      <c r="B372" s="23"/>
      <c r="G372" s="23"/>
      <c r="H372" s="23"/>
      <c r="I372" s="23"/>
      <c r="K372" s="23"/>
    </row>
    <row r="373" spans="2:11" x14ac:dyDescent="0.15">
      <c r="B373" s="23"/>
      <c r="G373" s="23"/>
      <c r="H373" s="23"/>
      <c r="I373" s="23"/>
      <c r="K373" s="23"/>
    </row>
    <row r="374" spans="2:11" x14ac:dyDescent="0.15">
      <c r="B374" s="23"/>
      <c r="G374" s="23"/>
      <c r="H374" s="23"/>
      <c r="I374" s="23"/>
      <c r="K374" s="23"/>
    </row>
    <row r="375" spans="2:11" x14ac:dyDescent="0.15">
      <c r="B375" s="23"/>
      <c r="G375" s="23"/>
      <c r="H375" s="23"/>
      <c r="I375" s="23"/>
      <c r="K375" s="23"/>
    </row>
    <row r="376" spans="2:11" x14ac:dyDescent="0.15">
      <c r="B376" s="23"/>
      <c r="G376" s="23"/>
      <c r="H376" s="23"/>
      <c r="I376" s="23"/>
      <c r="K376" s="23"/>
    </row>
    <row r="377" spans="2:11" x14ac:dyDescent="0.15">
      <c r="B377" s="23"/>
      <c r="G377" s="23"/>
      <c r="H377" s="23"/>
      <c r="I377" s="23"/>
      <c r="K377" s="23"/>
    </row>
    <row r="378" spans="2:11" x14ac:dyDescent="0.15">
      <c r="B378" s="23"/>
      <c r="G378" s="23"/>
      <c r="H378" s="23"/>
      <c r="I378" s="23"/>
      <c r="K378" s="23"/>
    </row>
    <row r="379" spans="2:11" x14ac:dyDescent="0.15">
      <c r="B379" s="23"/>
      <c r="G379" s="23"/>
      <c r="H379" s="23"/>
      <c r="I379" s="23"/>
      <c r="K379" s="23"/>
    </row>
    <row r="380" spans="2:11" x14ac:dyDescent="0.15">
      <c r="B380" s="23"/>
      <c r="G380" s="23"/>
      <c r="H380" s="23"/>
      <c r="I380" s="23"/>
      <c r="K380" s="23"/>
    </row>
    <row r="381" spans="2:11" x14ac:dyDescent="0.15">
      <c r="B381" s="23"/>
      <c r="G381" s="23"/>
      <c r="H381" s="23"/>
      <c r="I381" s="23"/>
      <c r="K381" s="23"/>
    </row>
    <row r="382" spans="2:11" x14ac:dyDescent="0.15">
      <c r="B382" s="23"/>
      <c r="G382" s="23"/>
      <c r="H382" s="23"/>
      <c r="I382" s="23"/>
      <c r="K382" s="23"/>
    </row>
    <row r="383" spans="2:11" x14ac:dyDescent="0.15">
      <c r="B383" s="23"/>
      <c r="G383" s="23"/>
      <c r="H383" s="23"/>
      <c r="I383" s="23"/>
      <c r="K383" s="23"/>
    </row>
    <row r="384" spans="2:11" x14ac:dyDescent="0.15">
      <c r="B384" s="23"/>
      <c r="G384" s="23"/>
      <c r="H384" s="23"/>
      <c r="I384" s="23"/>
      <c r="K384" s="23"/>
    </row>
    <row r="385" spans="2:11" x14ac:dyDescent="0.15">
      <c r="B385" s="23"/>
      <c r="G385" s="23"/>
      <c r="H385" s="23"/>
      <c r="I385" s="23"/>
      <c r="K385" s="23"/>
    </row>
    <row r="386" spans="2:11" x14ac:dyDescent="0.15">
      <c r="B386" s="23"/>
      <c r="G386" s="23"/>
      <c r="H386" s="23"/>
      <c r="I386" s="23"/>
      <c r="K386" s="23"/>
    </row>
    <row r="387" spans="2:11" x14ac:dyDescent="0.15">
      <c r="B387" s="23"/>
      <c r="G387" s="23"/>
      <c r="H387" s="23"/>
      <c r="I387" s="23"/>
      <c r="K387" s="23"/>
    </row>
    <row r="388" spans="2:11" x14ac:dyDescent="0.15">
      <c r="B388" s="23"/>
      <c r="G388" s="23"/>
      <c r="H388" s="23"/>
      <c r="I388" s="23"/>
      <c r="K388" s="23"/>
    </row>
    <row r="389" spans="2:11" x14ac:dyDescent="0.15">
      <c r="B389" s="23"/>
      <c r="G389" s="23"/>
      <c r="H389" s="23"/>
      <c r="I389" s="23"/>
      <c r="K389" s="23"/>
    </row>
    <row r="390" spans="2:11" x14ac:dyDescent="0.15">
      <c r="B390" s="23"/>
      <c r="G390" s="23"/>
      <c r="H390" s="23"/>
      <c r="I390" s="23"/>
      <c r="K390" s="23"/>
    </row>
    <row r="391" spans="2:11" x14ac:dyDescent="0.15">
      <c r="B391" s="23"/>
      <c r="G391" s="23"/>
      <c r="H391" s="23"/>
      <c r="I391" s="23"/>
      <c r="K391" s="23"/>
    </row>
    <row r="392" spans="2:11" x14ac:dyDescent="0.15">
      <c r="B392" s="23"/>
      <c r="G392" s="23"/>
      <c r="H392" s="23"/>
      <c r="I392" s="23"/>
      <c r="K392" s="23"/>
    </row>
    <row r="393" spans="2:11" x14ac:dyDescent="0.15">
      <c r="B393" s="23"/>
      <c r="G393" s="23"/>
      <c r="H393" s="23"/>
      <c r="I393" s="23"/>
      <c r="K393" s="23"/>
    </row>
    <row r="394" spans="2:11" x14ac:dyDescent="0.15">
      <c r="B394" s="23"/>
      <c r="G394" s="23"/>
      <c r="H394" s="23"/>
      <c r="I394" s="23"/>
      <c r="K394" s="23"/>
    </row>
    <row r="395" spans="2:11" x14ac:dyDescent="0.15">
      <c r="B395" s="23"/>
      <c r="G395" s="23"/>
      <c r="H395" s="23"/>
      <c r="I395" s="23"/>
      <c r="K395" s="23"/>
    </row>
    <row r="396" spans="2:11" x14ac:dyDescent="0.15">
      <c r="B396" s="23"/>
      <c r="G396" s="23"/>
      <c r="H396" s="23"/>
      <c r="I396" s="23"/>
      <c r="K396" s="23"/>
    </row>
    <row r="397" spans="2:11" x14ac:dyDescent="0.15">
      <c r="B397" s="23"/>
      <c r="G397" s="23"/>
      <c r="H397" s="23"/>
      <c r="I397" s="23"/>
      <c r="K397" s="23"/>
    </row>
    <row r="398" spans="2:11" x14ac:dyDescent="0.15">
      <c r="B398" s="23"/>
      <c r="G398" s="23"/>
      <c r="H398" s="23"/>
      <c r="I398" s="23"/>
      <c r="K398" s="23"/>
    </row>
    <row r="399" spans="2:11" x14ac:dyDescent="0.15">
      <c r="B399" s="23"/>
      <c r="G399" s="23"/>
      <c r="H399" s="23"/>
      <c r="I399" s="23"/>
      <c r="K399" s="23"/>
    </row>
    <row r="400" spans="2:11" x14ac:dyDescent="0.15">
      <c r="B400" s="23"/>
      <c r="G400" s="23"/>
      <c r="H400" s="23"/>
      <c r="I400" s="23"/>
      <c r="K400" s="23"/>
    </row>
    <row r="401" spans="2:11" x14ac:dyDescent="0.15">
      <c r="B401" s="23"/>
      <c r="G401" s="23"/>
      <c r="H401" s="23"/>
      <c r="I401" s="23"/>
      <c r="K401" s="23"/>
    </row>
    <row r="402" spans="2:11" x14ac:dyDescent="0.15">
      <c r="B402" s="23"/>
      <c r="G402" s="23"/>
      <c r="H402" s="23"/>
      <c r="I402" s="23"/>
      <c r="K402" s="23"/>
    </row>
    <row r="403" spans="2:11" x14ac:dyDescent="0.15">
      <c r="B403" s="23"/>
      <c r="G403" s="23"/>
      <c r="H403" s="23"/>
      <c r="I403" s="23"/>
      <c r="K403" s="23"/>
    </row>
    <row r="404" spans="2:11" x14ac:dyDescent="0.15">
      <c r="B404" s="23"/>
      <c r="G404" s="23"/>
      <c r="H404" s="23"/>
      <c r="I404" s="23"/>
      <c r="K404" s="23"/>
    </row>
    <row r="405" spans="2:11" x14ac:dyDescent="0.15">
      <c r="B405" s="23"/>
      <c r="G405" s="23"/>
      <c r="H405" s="23"/>
      <c r="I405" s="23"/>
      <c r="K405" s="23"/>
    </row>
    <row r="406" spans="2:11" x14ac:dyDescent="0.15">
      <c r="B406" s="23"/>
      <c r="G406" s="23"/>
      <c r="H406" s="23"/>
      <c r="I406" s="23"/>
      <c r="K406" s="23"/>
    </row>
    <row r="407" spans="2:11" x14ac:dyDescent="0.15">
      <c r="B407" s="23"/>
      <c r="G407" s="23"/>
      <c r="H407" s="23"/>
      <c r="I407" s="23"/>
      <c r="K407" s="23"/>
    </row>
    <row r="408" spans="2:11" x14ac:dyDescent="0.15">
      <c r="B408" s="23"/>
      <c r="G408" s="23"/>
      <c r="H408" s="23"/>
      <c r="I408" s="23"/>
      <c r="K408" s="23"/>
    </row>
    <row r="409" spans="2:11" x14ac:dyDescent="0.15">
      <c r="B409" s="23"/>
      <c r="G409" s="23"/>
      <c r="H409" s="23"/>
      <c r="I409" s="23"/>
      <c r="K409" s="23"/>
    </row>
    <row r="410" spans="2:11" x14ac:dyDescent="0.15">
      <c r="B410" s="23"/>
      <c r="G410" s="23"/>
      <c r="H410" s="23"/>
      <c r="I410" s="23"/>
      <c r="K410" s="23"/>
    </row>
    <row r="411" spans="2:11" x14ac:dyDescent="0.15">
      <c r="B411" s="23"/>
      <c r="G411" s="23"/>
      <c r="H411" s="23"/>
      <c r="I411" s="23"/>
      <c r="K411" s="23"/>
    </row>
    <row r="412" spans="2:11" x14ac:dyDescent="0.15">
      <c r="B412" s="23"/>
      <c r="G412" s="23"/>
      <c r="H412" s="23"/>
      <c r="I412" s="23"/>
      <c r="K412" s="23"/>
    </row>
    <row r="413" spans="2:11" x14ac:dyDescent="0.15">
      <c r="B413" s="23"/>
      <c r="G413" s="23"/>
      <c r="H413" s="23"/>
      <c r="I413" s="23"/>
      <c r="K413" s="23"/>
    </row>
    <row r="414" spans="2:11" x14ac:dyDescent="0.15">
      <c r="B414" s="23"/>
      <c r="G414" s="23"/>
      <c r="H414" s="23"/>
      <c r="I414" s="23"/>
      <c r="K414" s="23"/>
    </row>
    <row r="415" spans="2:11" x14ac:dyDescent="0.15">
      <c r="B415" s="23"/>
      <c r="G415" s="23"/>
      <c r="H415" s="23"/>
      <c r="I415" s="23"/>
      <c r="K415" s="23"/>
    </row>
    <row r="416" spans="2:11" x14ac:dyDescent="0.15">
      <c r="B416" s="23"/>
      <c r="G416" s="23"/>
      <c r="H416" s="23"/>
      <c r="I416" s="23"/>
      <c r="K416" s="23"/>
    </row>
    <row r="417" spans="2:11" x14ac:dyDescent="0.15">
      <c r="B417" s="23"/>
      <c r="G417" s="23"/>
      <c r="H417" s="23"/>
      <c r="I417" s="23"/>
      <c r="K417" s="23"/>
    </row>
    <row r="418" spans="2:11" x14ac:dyDescent="0.15">
      <c r="B418" s="23"/>
      <c r="G418" s="23"/>
      <c r="H418" s="23"/>
      <c r="I418" s="23"/>
      <c r="K418" s="23"/>
    </row>
    <row r="419" spans="2:11" x14ac:dyDescent="0.15">
      <c r="B419" s="23"/>
      <c r="G419" s="23"/>
      <c r="H419" s="23"/>
      <c r="I419" s="23"/>
      <c r="K419" s="23"/>
    </row>
    <row r="420" spans="2:11" x14ac:dyDescent="0.15">
      <c r="B420" s="23"/>
      <c r="G420" s="23"/>
      <c r="H420" s="23"/>
      <c r="I420" s="23"/>
      <c r="K420" s="23"/>
    </row>
    <row r="421" spans="2:11" x14ac:dyDescent="0.15">
      <c r="B421" s="23"/>
      <c r="G421" s="23"/>
      <c r="H421" s="23"/>
      <c r="I421" s="23"/>
      <c r="K421" s="23"/>
    </row>
    <row r="422" spans="2:11" x14ac:dyDescent="0.15">
      <c r="B422" s="23"/>
      <c r="G422" s="23"/>
      <c r="H422" s="23"/>
      <c r="I422" s="23"/>
      <c r="K422" s="23"/>
    </row>
    <row r="423" spans="2:11" x14ac:dyDescent="0.15">
      <c r="B423" s="23"/>
      <c r="G423" s="23"/>
      <c r="H423" s="23"/>
      <c r="I423" s="23"/>
      <c r="K423" s="23"/>
    </row>
    <row r="424" spans="2:11" x14ac:dyDescent="0.15">
      <c r="B424" s="23"/>
      <c r="G424" s="23"/>
      <c r="H424" s="23"/>
      <c r="I424" s="23"/>
      <c r="K424" s="23"/>
    </row>
    <row r="425" spans="2:11" x14ac:dyDescent="0.15">
      <c r="B425" s="23"/>
      <c r="G425" s="23"/>
      <c r="H425" s="23"/>
      <c r="I425" s="23"/>
      <c r="K425" s="23"/>
    </row>
    <row r="426" spans="2:11" x14ac:dyDescent="0.15">
      <c r="B426" s="23"/>
      <c r="G426" s="23"/>
      <c r="H426" s="23"/>
      <c r="I426" s="23"/>
      <c r="K426" s="23"/>
    </row>
    <row r="427" spans="2:11" x14ac:dyDescent="0.15">
      <c r="B427" s="23"/>
      <c r="G427" s="23"/>
      <c r="H427" s="23"/>
      <c r="I427" s="23"/>
      <c r="K427" s="23"/>
    </row>
    <row r="428" spans="2:11" x14ac:dyDescent="0.15">
      <c r="B428" s="23"/>
      <c r="G428" s="23"/>
      <c r="H428" s="23"/>
      <c r="I428" s="23"/>
      <c r="K428" s="23"/>
    </row>
    <row r="429" spans="2:11" x14ac:dyDescent="0.15">
      <c r="B429" s="23"/>
      <c r="G429" s="23"/>
      <c r="H429" s="23"/>
      <c r="I429" s="23"/>
      <c r="K429" s="23"/>
    </row>
    <row r="430" spans="2:11" x14ac:dyDescent="0.15">
      <c r="B430" s="23"/>
      <c r="G430" s="23"/>
      <c r="H430" s="23"/>
      <c r="I430" s="23"/>
      <c r="K430" s="23"/>
    </row>
    <row r="431" spans="2:11" x14ac:dyDescent="0.15">
      <c r="B431" s="23"/>
      <c r="G431" s="23"/>
      <c r="H431" s="23"/>
      <c r="I431" s="23"/>
      <c r="K431" s="23"/>
    </row>
    <row r="432" spans="2:11" x14ac:dyDescent="0.15">
      <c r="B432" s="23"/>
      <c r="G432" s="23"/>
      <c r="H432" s="23"/>
      <c r="I432" s="23"/>
      <c r="K432" s="23"/>
    </row>
    <row r="433" spans="2:11" x14ac:dyDescent="0.15">
      <c r="B433" s="23"/>
      <c r="G433" s="23"/>
      <c r="H433" s="23"/>
      <c r="I433" s="23"/>
      <c r="K433" s="23"/>
    </row>
    <row r="434" spans="2:11" x14ac:dyDescent="0.15">
      <c r="B434" s="23"/>
      <c r="G434" s="23"/>
      <c r="H434" s="23"/>
      <c r="I434" s="23"/>
      <c r="K434" s="23"/>
    </row>
    <row r="435" spans="2:11" x14ac:dyDescent="0.15">
      <c r="B435" s="23"/>
      <c r="G435" s="23"/>
      <c r="H435" s="23"/>
      <c r="I435" s="23"/>
      <c r="K435" s="23"/>
    </row>
    <row r="436" spans="2:11" x14ac:dyDescent="0.15">
      <c r="B436" s="23"/>
      <c r="G436" s="23"/>
      <c r="H436" s="23"/>
      <c r="I436" s="23"/>
      <c r="K436" s="23"/>
    </row>
    <row r="437" spans="2:11" x14ac:dyDescent="0.15">
      <c r="B437" s="23"/>
      <c r="G437" s="23"/>
      <c r="H437" s="23"/>
      <c r="I437" s="23"/>
      <c r="K437" s="23"/>
    </row>
    <row r="438" spans="2:11" x14ac:dyDescent="0.15">
      <c r="B438" s="23"/>
      <c r="G438" s="23"/>
      <c r="H438" s="23"/>
      <c r="I438" s="23"/>
      <c r="K438" s="23"/>
    </row>
    <row r="439" spans="2:11" x14ac:dyDescent="0.15">
      <c r="B439" s="23"/>
      <c r="G439" s="23"/>
      <c r="H439" s="23"/>
      <c r="I439" s="23"/>
      <c r="K439" s="23"/>
    </row>
    <row r="440" spans="2:11" x14ac:dyDescent="0.15">
      <c r="B440" s="23"/>
      <c r="G440" s="23"/>
      <c r="H440" s="23"/>
      <c r="I440" s="23"/>
      <c r="K440" s="23"/>
    </row>
    <row r="441" spans="2:11" x14ac:dyDescent="0.15">
      <c r="B441" s="23"/>
      <c r="G441" s="23"/>
      <c r="H441" s="23"/>
      <c r="I441" s="23"/>
      <c r="K441" s="23"/>
    </row>
    <row r="442" spans="2:11" x14ac:dyDescent="0.15">
      <c r="B442" s="23"/>
      <c r="G442" s="23"/>
      <c r="H442" s="23"/>
      <c r="I442" s="23"/>
      <c r="K442" s="23"/>
    </row>
    <row r="443" spans="2:11" x14ac:dyDescent="0.15">
      <c r="B443" s="23"/>
      <c r="G443" s="23"/>
      <c r="H443" s="23"/>
      <c r="I443" s="23"/>
      <c r="K443" s="23"/>
    </row>
    <row r="444" spans="2:11" x14ac:dyDescent="0.15">
      <c r="B444" s="23"/>
      <c r="G444" s="23"/>
      <c r="H444" s="23"/>
      <c r="I444" s="23"/>
      <c r="K444" s="23"/>
    </row>
    <row r="445" spans="2:11" x14ac:dyDescent="0.15">
      <c r="B445" s="23"/>
      <c r="G445" s="23"/>
      <c r="H445" s="23"/>
      <c r="I445" s="23"/>
      <c r="K445" s="23"/>
    </row>
    <row r="446" spans="2:11" x14ac:dyDescent="0.15">
      <c r="B446" s="23"/>
      <c r="G446" s="23"/>
      <c r="H446" s="23"/>
      <c r="I446" s="23"/>
      <c r="K446" s="23"/>
    </row>
    <row r="447" spans="2:11" x14ac:dyDescent="0.15">
      <c r="B447" s="23"/>
      <c r="G447" s="23"/>
      <c r="H447" s="23"/>
      <c r="I447" s="23"/>
      <c r="K447" s="23"/>
    </row>
    <row r="448" spans="2:11" x14ac:dyDescent="0.15">
      <c r="B448" s="23"/>
      <c r="G448" s="23"/>
      <c r="H448" s="23"/>
      <c r="I448" s="23"/>
      <c r="K448" s="23"/>
    </row>
    <row r="449" spans="2:11" x14ac:dyDescent="0.15">
      <c r="B449" s="23"/>
      <c r="G449" s="23"/>
      <c r="H449" s="23"/>
      <c r="I449" s="23"/>
      <c r="K449" s="23"/>
    </row>
    <row r="450" spans="2:11" x14ac:dyDescent="0.15">
      <c r="B450" s="23"/>
      <c r="G450" s="23"/>
      <c r="H450" s="23"/>
      <c r="I450" s="23"/>
      <c r="K450" s="23"/>
    </row>
    <row r="451" spans="2:11" x14ac:dyDescent="0.15">
      <c r="B451" s="23"/>
      <c r="G451" s="23"/>
      <c r="H451" s="23"/>
      <c r="I451" s="23"/>
      <c r="K451" s="23"/>
    </row>
    <row r="452" spans="2:11" x14ac:dyDescent="0.15">
      <c r="B452" s="23"/>
      <c r="G452" s="23"/>
      <c r="H452" s="23"/>
      <c r="I452" s="23"/>
      <c r="K452" s="23"/>
    </row>
    <row r="453" spans="2:11" x14ac:dyDescent="0.15">
      <c r="B453" s="23"/>
      <c r="G453" s="23"/>
      <c r="H453" s="23"/>
      <c r="I453" s="23"/>
      <c r="K453" s="23"/>
    </row>
    <row r="454" spans="2:11" x14ac:dyDescent="0.15">
      <c r="B454" s="23"/>
      <c r="G454" s="23"/>
      <c r="H454" s="23"/>
      <c r="I454" s="23"/>
      <c r="K454" s="23"/>
    </row>
    <row r="455" spans="2:11" x14ac:dyDescent="0.15">
      <c r="B455" s="23"/>
      <c r="G455" s="23"/>
      <c r="H455" s="23"/>
      <c r="I455" s="23"/>
      <c r="K455" s="23"/>
    </row>
    <row r="456" spans="2:11" x14ac:dyDescent="0.15">
      <c r="B456" s="23"/>
      <c r="G456" s="23"/>
      <c r="H456" s="23"/>
      <c r="I456" s="23"/>
      <c r="K456" s="23"/>
    </row>
    <row r="457" spans="2:11" x14ac:dyDescent="0.15">
      <c r="B457" s="23"/>
      <c r="G457" s="23"/>
      <c r="H457" s="23"/>
      <c r="I457" s="23"/>
      <c r="K457" s="23"/>
    </row>
    <row r="458" spans="2:11" x14ac:dyDescent="0.15">
      <c r="B458" s="23"/>
      <c r="G458" s="23"/>
      <c r="H458" s="23"/>
      <c r="I458" s="23"/>
      <c r="K458" s="23"/>
    </row>
    <row r="459" spans="2:11" x14ac:dyDescent="0.15">
      <c r="B459" s="23"/>
      <c r="G459" s="23"/>
      <c r="H459" s="23"/>
      <c r="I459" s="23"/>
      <c r="K459" s="23"/>
    </row>
    <row r="460" spans="2:11" x14ac:dyDescent="0.15">
      <c r="B460" s="23"/>
      <c r="G460" s="23"/>
      <c r="H460" s="23"/>
      <c r="I460" s="23"/>
      <c r="K460" s="23"/>
    </row>
    <row r="461" spans="2:11" x14ac:dyDescent="0.15">
      <c r="B461" s="23"/>
      <c r="G461" s="23"/>
      <c r="H461" s="23"/>
      <c r="I461" s="23"/>
      <c r="K461" s="23"/>
    </row>
    <row r="462" spans="2:11" x14ac:dyDescent="0.15">
      <c r="B462" s="23"/>
      <c r="G462" s="23"/>
      <c r="H462" s="23"/>
      <c r="I462" s="23"/>
      <c r="K462" s="23"/>
    </row>
    <row r="463" spans="2:11" x14ac:dyDescent="0.15">
      <c r="B463" s="23"/>
      <c r="G463" s="23"/>
      <c r="H463" s="23"/>
      <c r="I463" s="23"/>
      <c r="K463" s="23"/>
    </row>
    <row r="464" spans="2:11" x14ac:dyDescent="0.15">
      <c r="B464" s="23"/>
      <c r="G464" s="23"/>
      <c r="H464" s="23"/>
      <c r="I464" s="23"/>
      <c r="K464" s="23"/>
    </row>
    <row r="465" spans="2:11" x14ac:dyDescent="0.15">
      <c r="B465" s="23"/>
      <c r="G465" s="23"/>
      <c r="H465" s="23"/>
      <c r="I465" s="23"/>
      <c r="K465" s="23"/>
    </row>
    <row r="466" spans="2:11" x14ac:dyDescent="0.15">
      <c r="B466" s="23"/>
      <c r="G466" s="23"/>
      <c r="H466" s="23"/>
      <c r="I466" s="23"/>
      <c r="K466" s="23"/>
    </row>
    <row r="467" spans="2:11" x14ac:dyDescent="0.15">
      <c r="B467" s="23"/>
      <c r="G467" s="23"/>
      <c r="H467" s="23"/>
      <c r="I467" s="23"/>
      <c r="K467" s="23"/>
    </row>
    <row r="468" spans="2:11" x14ac:dyDescent="0.15">
      <c r="B468" s="23"/>
      <c r="G468" s="23"/>
      <c r="H468" s="23"/>
      <c r="I468" s="23"/>
      <c r="K468" s="23"/>
    </row>
    <row r="469" spans="2:11" x14ac:dyDescent="0.15">
      <c r="B469" s="23"/>
      <c r="G469" s="23"/>
      <c r="H469" s="23"/>
      <c r="I469" s="23"/>
      <c r="K469" s="23"/>
    </row>
    <row r="470" spans="2:11" x14ac:dyDescent="0.15">
      <c r="B470" s="23"/>
      <c r="G470" s="23"/>
      <c r="H470" s="23"/>
      <c r="I470" s="23"/>
      <c r="K470" s="23"/>
    </row>
    <row r="471" spans="2:11" x14ac:dyDescent="0.15">
      <c r="B471" s="23"/>
      <c r="G471" s="23"/>
      <c r="H471" s="23"/>
      <c r="I471" s="23"/>
      <c r="K471" s="23"/>
    </row>
    <row r="472" spans="2:11" x14ac:dyDescent="0.15">
      <c r="B472" s="23"/>
      <c r="G472" s="23"/>
      <c r="H472" s="23"/>
      <c r="I472" s="23"/>
      <c r="K472" s="23"/>
    </row>
    <row r="473" spans="2:11" x14ac:dyDescent="0.15">
      <c r="B473" s="23"/>
      <c r="G473" s="23"/>
      <c r="H473" s="23"/>
      <c r="I473" s="23"/>
      <c r="K473" s="23"/>
    </row>
    <row r="474" spans="2:11" x14ac:dyDescent="0.15">
      <c r="B474" s="23"/>
      <c r="G474" s="23"/>
      <c r="H474" s="23"/>
      <c r="I474" s="23"/>
      <c r="K474" s="23"/>
    </row>
    <row r="475" spans="2:11" x14ac:dyDescent="0.15">
      <c r="B475" s="23"/>
      <c r="G475" s="23"/>
      <c r="H475" s="23"/>
      <c r="I475" s="23"/>
      <c r="K475" s="23"/>
    </row>
    <row r="476" spans="2:11" x14ac:dyDescent="0.15">
      <c r="B476" s="23"/>
      <c r="G476" s="23"/>
      <c r="H476" s="23"/>
      <c r="I476" s="23"/>
      <c r="K476" s="23"/>
    </row>
    <row r="477" spans="2:11" x14ac:dyDescent="0.15">
      <c r="B477" s="23"/>
      <c r="G477" s="23"/>
      <c r="H477" s="23"/>
      <c r="I477" s="23"/>
      <c r="K477" s="23"/>
    </row>
    <row r="478" spans="2:11" x14ac:dyDescent="0.15">
      <c r="B478" s="23"/>
      <c r="G478" s="23"/>
      <c r="H478" s="23"/>
      <c r="I478" s="23"/>
      <c r="K478" s="23"/>
    </row>
    <row r="479" spans="2:11" x14ac:dyDescent="0.15">
      <c r="B479" s="23"/>
      <c r="G479" s="23"/>
      <c r="H479" s="23"/>
      <c r="I479" s="23"/>
      <c r="K479" s="23"/>
    </row>
    <row r="480" spans="2:11" x14ac:dyDescent="0.15">
      <c r="B480" s="23"/>
      <c r="G480" s="23"/>
      <c r="H480" s="23"/>
      <c r="I480" s="23"/>
      <c r="K480" s="23"/>
    </row>
    <row r="481" spans="2:11" x14ac:dyDescent="0.15">
      <c r="B481" s="23"/>
      <c r="G481" s="23"/>
      <c r="H481" s="23"/>
      <c r="I481" s="23"/>
      <c r="K481" s="23"/>
    </row>
    <row r="482" spans="2:11" x14ac:dyDescent="0.15">
      <c r="B482" s="23"/>
      <c r="G482" s="23"/>
      <c r="H482" s="23"/>
      <c r="I482" s="23"/>
      <c r="K482" s="23"/>
    </row>
    <row r="483" spans="2:11" x14ac:dyDescent="0.15">
      <c r="B483" s="23"/>
      <c r="G483" s="23"/>
      <c r="H483" s="23"/>
      <c r="I483" s="23"/>
      <c r="K483" s="23"/>
    </row>
    <row r="484" spans="2:11" x14ac:dyDescent="0.15">
      <c r="B484" s="23"/>
      <c r="G484" s="23"/>
      <c r="H484" s="23"/>
      <c r="I484" s="23"/>
      <c r="K484" s="23"/>
    </row>
    <row r="485" spans="2:11" x14ac:dyDescent="0.15">
      <c r="B485" s="23"/>
      <c r="G485" s="23"/>
      <c r="H485" s="23"/>
      <c r="I485" s="23"/>
      <c r="K485" s="23"/>
    </row>
    <row r="486" spans="2:11" x14ac:dyDescent="0.15">
      <c r="B486" s="23"/>
      <c r="G486" s="23"/>
      <c r="H486" s="23"/>
      <c r="I486" s="23"/>
      <c r="K486" s="23"/>
    </row>
    <row r="487" spans="2:11" x14ac:dyDescent="0.15">
      <c r="B487" s="23"/>
      <c r="G487" s="23"/>
      <c r="H487" s="23"/>
      <c r="I487" s="23"/>
      <c r="K487" s="23"/>
    </row>
    <row r="488" spans="2:11" x14ac:dyDescent="0.15">
      <c r="B488" s="23"/>
      <c r="G488" s="23"/>
      <c r="H488" s="23"/>
      <c r="I488" s="23"/>
      <c r="K488" s="23"/>
    </row>
    <row r="489" spans="2:11" x14ac:dyDescent="0.15">
      <c r="B489" s="23"/>
      <c r="G489" s="23"/>
      <c r="H489" s="23"/>
      <c r="I489" s="23"/>
      <c r="K489" s="23"/>
    </row>
    <row r="490" spans="2:11" x14ac:dyDescent="0.15">
      <c r="B490" s="23"/>
      <c r="G490" s="23"/>
      <c r="H490" s="23"/>
      <c r="I490" s="23"/>
      <c r="K490" s="23"/>
    </row>
    <row r="491" spans="2:11" x14ac:dyDescent="0.15">
      <c r="B491" s="23"/>
      <c r="G491" s="23"/>
      <c r="H491" s="23"/>
      <c r="I491" s="23"/>
      <c r="K491" s="23"/>
    </row>
    <row r="492" spans="2:11" x14ac:dyDescent="0.15">
      <c r="B492" s="23"/>
      <c r="G492" s="23"/>
      <c r="H492" s="23"/>
      <c r="I492" s="23"/>
      <c r="K492" s="23"/>
    </row>
    <row r="493" spans="2:11" x14ac:dyDescent="0.15">
      <c r="B493" s="23"/>
      <c r="G493" s="23"/>
      <c r="H493" s="23"/>
      <c r="I493" s="23"/>
      <c r="K493" s="23"/>
    </row>
    <row r="494" spans="2:11" x14ac:dyDescent="0.15">
      <c r="B494" s="23"/>
      <c r="G494" s="23"/>
      <c r="H494" s="23"/>
      <c r="I494" s="23"/>
      <c r="K494" s="23"/>
    </row>
    <row r="495" spans="2:11" x14ac:dyDescent="0.15">
      <c r="B495" s="23"/>
      <c r="G495" s="23"/>
      <c r="H495" s="23"/>
      <c r="I495" s="23"/>
      <c r="K495" s="23"/>
    </row>
    <row r="496" spans="2:11" x14ac:dyDescent="0.15">
      <c r="B496" s="23"/>
      <c r="G496" s="23"/>
      <c r="H496" s="23"/>
      <c r="I496" s="23"/>
      <c r="K496" s="23"/>
    </row>
    <row r="497" spans="2:11" x14ac:dyDescent="0.15">
      <c r="B497" s="23"/>
      <c r="G497" s="23"/>
      <c r="H497" s="23"/>
      <c r="I497" s="23"/>
      <c r="K497" s="23"/>
    </row>
    <row r="498" spans="2:11" x14ac:dyDescent="0.15">
      <c r="B498" s="23"/>
      <c r="G498" s="23"/>
      <c r="H498" s="23"/>
      <c r="I498" s="23"/>
      <c r="K498" s="23"/>
    </row>
    <row r="499" spans="2:11" x14ac:dyDescent="0.15">
      <c r="B499" s="23"/>
      <c r="G499" s="23"/>
      <c r="H499" s="23"/>
      <c r="I499" s="23"/>
      <c r="K499" s="23"/>
    </row>
    <row r="500" spans="2:11" x14ac:dyDescent="0.15">
      <c r="B500" s="23"/>
      <c r="G500" s="23"/>
      <c r="H500" s="23"/>
      <c r="I500" s="23"/>
      <c r="K500" s="23"/>
    </row>
    <row r="501" spans="2:11" x14ac:dyDescent="0.15">
      <c r="B501" s="23"/>
      <c r="G501" s="23"/>
      <c r="H501" s="23"/>
      <c r="I501" s="23"/>
      <c r="K501" s="23"/>
    </row>
    <row r="502" spans="2:11" x14ac:dyDescent="0.15">
      <c r="B502" s="23"/>
      <c r="G502" s="23"/>
      <c r="H502" s="23"/>
      <c r="I502" s="23"/>
      <c r="K502" s="23"/>
    </row>
    <row r="503" spans="2:11" x14ac:dyDescent="0.15">
      <c r="B503" s="23"/>
      <c r="G503" s="23"/>
      <c r="H503" s="23"/>
      <c r="I503" s="23"/>
      <c r="K503" s="23"/>
    </row>
    <row r="504" spans="2:11" x14ac:dyDescent="0.15">
      <c r="B504" s="23"/>
      <c r="G504" s="23"/>
      <c r="H504" s="23"/>
      <c r="I504" s="23"/>
      <c r="K504" s="23"/>
    </row>
    <row r="505" spans="2:11" x14ac:dyDescent="0.15">
      <c r="B505" s="23"/>
      <c r="G505" s="23"/>
      <c r="H505" s="23"/>
      <c r="I505" s="23"/>
      <c r="K505" s="23"/>
    </row>
    <row r="506" spans="2:11" x14ac:dyDescent="0.15">
      <c r="B506" s="23"/>
      <c r="G506" s="23"/>
      <c r="H506" s="23"/>
      <c r="I506" s="23"/>
      <c r="K506" s="23"/>
    </row>
    <row r="507" spans="2:11" x14ac:dyDescent="0.15">
      <c r="B507" s="23"/>
      <c r="G507" s="23"/>
      <c r="H507" s="23"/>
      <c r="I507" s="23"/>
      <c r="K507" s="23"/>
    </row>
    <row r="508" spans="2:11" x14ac:dyDescent="0.15">
      <c r="B508" s="23"/>
      <c r="G508" s="23"/>
      <c r="H508" s="23"/>
      <c r="I508" s="23"/>
      <c r="K508" s="23"/>
    </row>
    <row r="509" spans="2:11" x14ac:dyDescent="0.15">
      <c r="B509" s="23"/>
      <c r="G509" s="23"/>
      <c r="H509" s="23"/>
      <c r="I509" s="23"/>
      <c r="K509" s="23"/>
    </row>
    <row r="510" spans="2:11" x14ac:dyDescent="0.15">
      <c r="B510" s="23"/>
      <c r="G510" s="23"/>
      <c r="H510" s="23"/>
      <c r="I510" s="23"/>
      <c r="K510" s="23"/>
    </row>
    <row r="511" spans="2:11" x14ac:dyDescent="0.15">
      <c r="B511" s="23"/>
      <c r="G511" s="23"/>
      <c r="H511" s="23"/>
      <c r="I511" s="23"/>
      <c r="K511" s="23"/>
    </row>
    <row r="512" spans="2:11" x14ac:dyDescent="0.15">
      <c r="B512" s="23"/>
      <c r="G512" s="23"/>
      <c r="H512" s="23"/>
      <c r="I512" s="23"/>
      <c r="K512" s="23"/>
    </row>
    <row r="513" spans="2:11" x14ac:dyDescent="0.15">
      <c r="B513" s="23"/>
      <c r="G513" s="23"/>
      <c r="H513" s="23"/>
      <c r="I513" s="23"/>
      <c r="K513" s="23"/>
    </row>
    <row r="514" spans="2:11" x14ac:dyDescent="0.15">
      <c r="B514" s="23"/>
      <c r="G514" s="23"/>
      <c r="H514" s="23"/>
      <c r="I514" s="23"/>
      <c r="K514" s="23"/>
    </row>
    <row r="515" spans="2:11" x14ac:dyDescent="0.15">
      <c r="B515" s="23"/>
      <c r="G515" s="23"/>
      <c r="H515" s="23"/>
      <c r="I515" s="23"/>
      <c r="K515" s="23"/>
    </row>
    <row r="516" spans="2:11" x14ac:dyDescent="0.15">
      <c r="B516" s="23"/>
      <c r="G516" s="23"/>
      <c r="H516" s="23"/>
      <c r="I516" s="23"/>
      <c r="K516" s="23"/>
    </row>
    <row r="517" spans="2:11" x14ac:dyDescent="0.15">
      <c r="B517" s="23"/>
      <c r="G517" s="23"/>
      <c r="H517" s="23"/>
      <c r="I517" s="23"/>
      <c r="K517" s="23"/>
    </row>
    <row r="518" spans="2:11" x14ac:dyDescent="0.15">
      <c r="B518" s="23"/>
      <c r="G518" s="23"/>
      <c r="H518" s="23"/>
      <c r="I518" s="23"/>
      <c r="K518" s="23"/>
    </row>
    <row r="519" spans="2:11" x14ac:dyDescent="0.15">
      <c r="B519" s="23"/>
      <c r="G519" s="23"/>
      <c r="H519" s="23"/>
      <c r="I519" s="23"/>
      <c r="K519" s="23"/>
    </row>
    <row r="520" spans="2:11" x14ac:dyDescent="0.15">
      <c r="B520" s="23"/>
      <c r="G520" s="23"/>
      <c r="H520" s="23"/>
      <c r="I520" s="23"/>
      <c r="K520" s="23"/>
    </row>
    <row r="521" spans="2:11" x14ac:dyDescent="0.15">
      <c r="B521" s="23"/>
      <c r="G521" s="23"/>
      <c r="H521" s="23"/>
      <c r="I521" s="23"/>
      <c r="K521" s="23"/>
    </row>
    <row r="522" spans="2:11" x14ac:dyDescent="0.15">
      <c r="B522" s="23"/>
      <c r="G522" s="23"/>
      <c r="H522" s="23"/>
      <c r="I522" s="23"/>
      <c r="K522" s="23"/>
    </row>
    <row r="523" spans="2:11" x14ac:dyDescent="0.15">
      <c r="B523" s="23"/>
      <c r="G523" s="23"/>
      <c r="H523" s="23"/>
      <c r="I523" s="23"/>
      <c r="K523" s="23"/>
    </row>
    <row r="524" spans="2:11" x14ac:dyDescent="0.15">
      <c r="B524" s="23"/>
      <c r="G524" s="23"/>
      <c r="H524" s="23"/>
      <c r="I524" s="23"/>
      <c r="K524" s="23"/>
    </row>
    <row r="525" spans="2:11" x14ac:dyDescent="0.15">
      <c r="B525" s="23"/>
      <c r="G525" s="23"/>
      <c r="H525" s="23"/>
      <c r="I525" s="23"/>
      <c r="K525" s="23"/>
    </row>
    <row r="526" spans="2:11" x14ac:dyDescent="0.15">
      <c r="B526" s="23"/>
      <c r="G526" s="23"/>
      <c r="H526" s="23"/>
      <c r="I526" s="23"/>
      <c r="K526" s="23"/>
    </row>
    <row r="527" spans="2:11" x14ac:dyDescent="0.15">
      <c r="B527" s="23"/>
      <c r="G527" s="23"/>
      <c r="H527" s="23"/>
      <c r="I527" s="23"/>
      <c r="K527" s="23"/>
    </row>
    <row r="528" spans="2:11" x14ac:dyDescent="0.15">
      <c r="B528" s="23"/>
      <c r="G528" s="23"/>
      <c r="H528" s="23"/>
      <c r="I528" s="23"/>
      <c r="K528" s="23"/>
    </row>
    <row r="529" spans="2:11" x14ac:dyDescent="0.15">
      <c r="B529" s="23"/>
      <c r="G529" s="23"/>
      <c r="H529" s="23"/>
      <c r="I529" s="23"/>
      <c r="K529" s="23"/>
    </row>
    <row r="530" spans="2:11" x14ac:dyDescent="0.15">
      <c r="B530" s="23"/>
      <c r="G530" s="23"/>
      <c r="H530" s="23"/>
      <c r="I530" s="23"/>
      <c r="K530" s="23"/>
    </row>
    <row r="531" spans="2:11" x14ac:dyDescent="0.15">
      <c r="B531" s="23"/>
      <c r="G531" s="23"/>
      <c r="H531" s="23"/>
      <c r="I531" s="23"/>
      <c r="K531" s="23"/>
    </row>
    <row r="532" spans="2:11" x14ac:dyDescent="0.15">
      <c r="B532" s="23"/>
      <c r="G532" s="23"/>
      <c r="H532" s="23"/>
      <c r="I532" s="23"/>
      <c r="K532" s="23"/>
    </row>
    <row r="533" spans="2:11" x14ac:dyDescent="0.15">
      <c r="B533" s="23"/>
      <c r="G533" s="23"/>
      <c r="H533" s="23"/>
      <c r="I533" s="23"/>
      <c r="K533" s="23"/>
    </row>
    <row r="534" spans="2:11" x14ac:dyDescent="0.15">
      <c r="B534" s="23"/>
      <c r="G534" s="23"/>
      <c r="H534" s="23"/>
      <c r="I534" s="23"/>
      <c r="K534" s="23"/>
    </row>
    <row r="535" spans="2:11" x14ac:dyDescent="0.15">
      <c r="B535" s="23"/>
      <c r="G535" s="23"/>
      <c r="H535" s="23"/>
      <c r="I535" s="23"/>
      <c r="K535" s="23"/>
    </row>
    <row r="536" spans="2:11" x14ac:dyDescent="0.15">
      <c r="B536" s="23"/>
      <c r="G536" s="23"/>
      <c r="H536" s="23"/>
      <c r="I536" s="23"/>
      <c r="K536" s="23"/>
    </row>
    <row r="537" spans="2:11" x14ac:dyDescent="0.15">
      <c r="B537" s="23"/>
      <c r="G537" s="23"/>
      <c r="H537" s="23"/>
      <c r="I537" s="23"/>
      <c r="K537" s="23"/>
    </row>
    <row r="538" spans="2:11" x14ac:dyDescent="0.15">
      <c r="B538" s="23"/>
      <c r="G538" s="23"/>
      <c r="H538" s="23"/>
      <c r="I538" s="23"/>
      <c r="K538" s="23"/>
    </row>
    <row r="539" spans="2:11" x14ac:dyDescent="0.15">
      <c r="B539" s="23"/>
      <c r="G539" s="23"/>
      <c r="H539" s="23"/>
      <c r="I539" s="23"/>
      <c r="K539" s="23"/>
    </row>
    <row r="540" spans="2:11" x14ac:dyDescent="0.15">
      <c r="B540" s="23"/>
      <c r="G540" s="23"/>
      <c r="H540" s="23"/>
      <c r="I540" s="23"/>
      <c r="K540" s="23"/>
    </row>
    <row r="541" spans="2:11" x14ac:dyDescent="0.15">
      <c r="B541" s="23"/>
      <c r="G541" s="23"/>
      <c r="H541" s="23"/>
      <c r="I541" s="23"/>
      <c r="K541" s="23"/>
    </row>
    <row r="542" spans="2:11" x14ac:dyDescent="0.15">
      <c r="B542" s="23"/>
      <c r="G542" s="23"/>
      <c r="H542" s="23"/>
      <c r="I542" s="23"/>
      <c r="K542" s="23"/>
    </row>
    <row r="543" spans="2:11" x14ac:dyDescent="0.15">
      <c r="B543" s="23"/>
      <c r="G543" s="23"/>
      <c r="H543" s="23"/>
      <c r="I543" s="23"/>
      <c r="K543" s="23"/>
    </row>
    <row r="544" spans="2:11" x14ac:dyDescent="0.15">
      <c r="B544" s="23"/>
      <c r="G544" s="23"/>
      <c r="H544" s="23"/>
      <c r="I544" s="23"/>
      <c r="K544" s="23"/>
    </row>
    <row r="545" spans="2:11" x14ac:dyDescent="0.15">
      <c r="B545" s="23"/>
      <c r="G545" s="23"/>
      <c r="H545" s="23"/>
      <c r="I545" s="23"/>
      <c r="K545" s="23"/>
    </row>
    <row r="546" spans="2:11" x14ac:dyDescent="0.15">
      <c r="B546" s="23"/>
      <c r="G546" s="23"/>
      <c r="H546" s="23"/>
      <c r="I546" s="23"/>
      <c r="K546" s="23"/>
    </row>
    <row r="547" spans="2:11" x14ac:dyDescent="0.15">
      <c r="B547" s="23"/>
      <c r="G547" s="23"/>
      <c r="H547" s="23"/>
      <c r="I547" s="23"/>
      <c r="K547" s="23"/>
    </row>
    <row r="548" spans="2:11" x14ac:dyDescent="0.15">
      <c r="B548" s="23"/>
      <c r="G548" s="23"/>
      <c r="H548" s="23"/>
      <c r="I548" s="23"/>
      <c r="K548" s="23"/>
    </row>
    <row r="549" spans="2:11" x14ac:dyDescent="0.15">
      <c r="B549" s="23"/>
      <c r="G549" s="23"/>
      <c r="H549" s="23"/>
      <c r="I549" s="23"/>
      <c r="K549" s="23"/>
    </row>
    <row r="550" spans="2:11" x14ac:dyDescent="0.15">
      <c r="B550" s="23"/>
      <c r="G550" s="23"/>
      <c r="H550" s="23"/>
      <c r="I550" s="23"/>
      <c r="K550" s="23"/>
    </row>
    <row r="551" spans="2:11" x14ac:dyDescent="0.15">
      <c r="B551" s="23"/>
      <c r="G551" s="23"/>
      <c r="H551" s="23"/>
      <c r="I551" s="23"/>
      <c r="K551" s="23"/>
    </row>
    <row r="552" spans="2:11" x14ac:dyDescent="0.15">
      <c r="B552" s="23"/>
      <c r="G552" s="23"/>
      <c r="H552" s="23"/>
      <c r="I552" s="23"/>
      <c r="K552" s="23"/>
    </row>
    <row r="553" spans="2:11" x14ac:dyDescent="0.15">
      <c r="B553" s="23"/>
      <c r="G553" s="23"/>
      <c r="H553" s="23"/>
      <c r="I553" s="23"/>
      <c r="K553" s="23"/>
    </row>
    <row r="554" spans="2:11" x14ac:dyDescent="0.15">
      <c r="B554" s="23"/>
      <c r="G554" s="23"/>
      <c r="H554" s="23"/>
      <c r="I554" s="23"/>
      <c r="K554" s="23"/>
    </row>
    <row r="555" spans="2:11" x14ac:dyDescent="0.15">
      <c r="B555" s="23"/>
      <c r="G555" s="23"/>
      <c r="H555" s="23"/>
      <c r="I555" s="23"/>
      <c r="K555" s="23"/>
    </row>
    <row r="556" spans="2:11" x14ac:dyDescent="0.15">
      <c r="B556" s="23"/>
      <c r="G556" s="23"/>
      <c r="H556" s="23"/>
      <c r="I556" s="23"/>
      <c r="K556" s="23"/>
    </row>
    <row r="557" spans="2:11" x14ac:dyDescent="0.15">
      <c r="B557" s="23"/>
      <c r="G557" s="23"/>
      <c r="H557" s="23"/>
      <c r="I557" s="23"/>
      <c r="K557" s="23"/>
    </row>
    <row r="558" spans="2:11" x14ac:dyDescent="0.15">
      <c r="B558" s="23"/>
      <c r="G558" s="23"/>
      <c r="H558" s="23"/>
      <c r="I558" s="23"/>
      <c r="K558" s="23"/>
    </row>
    <row r="559" spans="2:11" x14ac:dyDescent="0.15">
      <c r="B559" s="23"/>
      <c r="G559" s="23"/>
      <c r="H559" s="23"/>
      <c r="I559" s="23"/>
      <c r="K559" s="23"/>
    </row>
    <row r="560" spans="2:11" x14ac:dyDescent="0.15">
      <c r="B560" s="23"/>
      <c r="G560" s="23"/>
      <c r="H560" s="23"/>
      <c r="I560" s="23"/>
      <c r="K560" s="23"/>
    </row>
    <row r="561" spans="2:11" x14ac:dyDescent="0.15">
      <c r="B561" s="23"/>
      <c r="G561" s="23"/>
      <c r="H561" s="23"/>
      <c r="I561" s="23"/>
      <c r="K561" s="23"/>
    </row>
    <row r="562" spans="2:11" x14ac:dyDescent="0.15">
      <c r="B562" s="23"/>
      <c r="G562" s="23"/>
      <c r="H562" s="23"/>
      <c r="I562" s="23"/>
      <c r="K562" s="23"/>
    </row>
    <row r="563" spans="2:11" x14ac:dyDescent="0.15">
      <c r="B563" s="23"/>
      <c r="G563" s="23"/>
      <c r="H563" s="23"/>
      <c r="I563" s="23"/>
      <c r="K563" s="23"/>
    </row>
    <row r="564" spans="2:11" x14ac:dyDescent="0.15">
      <c r="B564" s="23"/>
      <c r="G564" s="23"/>
      <c r="H564" s="23"/>
      <c r="I564" s="23"/>
      <c r="K564" s="23"/>
    </row>
    <row r="565" spans="2:11" x14ac:dyDescent="0.15">
      <c r="B565" s="23"/>
      <c r="G565" s="23"/>
      <c r="H565" s="23"/>
      <c r="I565" s="23"/>
      <c r="K565" s="23"/>
    </row>
    <row r="566" spans="2:11" x14ac:dyDescent="0.15">
      <c r="B566" s="23"/>
      <c r="G566" s="23"/>
      <c r="H566" s="23"/>
      <c r="I566" s="23"/>
      <c r="K566" s="23"/>
    </row>
    <row r="567" spans="2:11" x14ac:dyDescent="0.15">
      <c r="B567" s="23"/>
      <c r="G567" s="23"/>
      <c r="H567" s="23"/>
      <c r="I567" s="23"/>
      <c r="K567" s="23"/>
    </row>
    <row r="568" spans="2:11" x14ac:dyDescent="0.15">
      <c r="B568" s="23"/>
      <c r="G568" s="23"/>
      <c r="H568" s="23"/>
      <c r="I568" s="23"/>
      <c r="K568" s="23"/>
    </row>
    <row r="569" spans="2:11" x14ac:dyDescent="0.15">
      <c r="B569" s="23"/>
      <c r="G569" s="23"/>
      <c r="H569" s="23"/>
      <c r="I569" s="23"/>
      <c r="K569" s="23"/>
    </row>
    <row r="570" spans="2:11" x14ac:dyDescent="0.15">
      <c r="B570" s="23"/>
      <c r="G570" s="23"/>
      <c r="H570" s="23"/>
      <c r="I570" s="23"/>
      <c r="K570" s="23"/>
    </row>
  </sheetData>
  <sortState xmlns:xlrd2="http://schemas.microsoft.com/office/spreadsheetml/2017/richdata2" ref="AM29:AQ60">
    <sortCondition ref="AQ29:AQ60"/>
  </sortState>
  <mergeCells count="17">
    <mergeCell ref="F22:F23"/>
    <mergeCell ref="I22:I27"/>
    <mergeCell ref="B2:I2"/>
    <mergeCell ref="K34:S36"/>
    <mergeCell ref="B7:I8"/>
    <mergeCell ref="B12:I13"/>
    <mergeCell ref="B9:I10"/>
    <mergeCell ref="K4:S5"/>
    <mergeCell ref="B17:I20"/>
    <mergeCell ref="D21:F21"/>
    <mergeCell ref="B21:C21"/>
    <mergeCell ref="K32:S33"/>
    <mergeCell ref="H22:H26"/>
    <mergeCell ref="B22:B26"/>
    <mergeCell ref="C22:C24"/>
    <mergeCell ref="D22:D24"/>
    <mergeCell ref="E22:E24"/>
  </mergeCells>
  <pageMargins left="0.7" right="0.7" top="0.75" bottom="0.75" header="0.51180555555555496" footer="0.51180555555555496"/>
  <pageSetup paperSize="9"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K194"/>
  <sheetViews>
    <sheetView topLeftCell="A4" zoomScale="70" zoomScaleNormal="70" workbookViewId="0">
      <selection activeCell="A4" sqref="A4"/>
    </sheetView>
  </sheetViews>
  <sheetFormatPr baseColWidth="10" defaultColWidth="8.6640625" defaultRowHeight="13" x14ac:dyDescent="0.15"/>
  <cols>
    <col min="1" max="1" width="8.6640625" style="165"/>
    <col min="2" max="2" width="14.5" style="165" customWidth="1"/>
    <col min="3" max="3" width="10.1640625" style="165" customWidth="1"/>
    <col min="4" max="4" width="8.6640625" style="165" customWidth="1"/>
    <col min="5" max="5" width="9.5" style="165" customWidth="1"/>
    <col min="6" max="6" width="10.5" style="165" customWidth="1"/>
    <col min="7" max="7" width="17.1640625" style="165" customWidth="1"/>
    <col min="8" max="8" width="16.5" style="165" customWidth="1"/>
    <col min="9" max="9" width="11.33203125" style="165" customWidth="1"/>
    <col min="10" max="10" width="11.83203125" style="165" customWidth="1"/>
    <col min="11" max="31" width="8.6640625" style="165" customWidth="1"/>
    <col min="32" max="32" width="8.83203125" style="165" bestFit="1" customWidth="1"/>
    <col min="33" max="33" width="8.6640625" style="174"/>
    <col min="34" max="34" width="8.83203125" style="165" bestFit="1" customWidth="1"/>
    <col min="35" max="16384" width="8.6640625" style="165"/>
  </cols>
  <sheetData>
    <row r="2" spans="1:34" x14ac:dyDescent="0.15">
      <c r="A2" s="180" t="str">
        <f>Contents!A16</f>
        <v>d</v>
      </c>
      <c r="B2" s="323" t="str">
        <f>Contents!B16</f>
        <v xml:space="preserve">Summary database of meteorite impact size, age, and corresponding extinction intensity metrics (drawing from b &amp; c)                                                                                                                                                                                                                                                                                                                                                                 </v>
      </c>
      <c r="C2" s="323"/>
      <c r="D2" s="323"/>
      <c r="E2" s="323"/>
      <c r="F2" s="323"/>
      <c r="G2" s="323"/>
    </row>
    <row r="3" spans="1:34" x14ac:dyDescent="0.15">
      <c r="B3" s="323"/>
      <c r="C3" s="323"/>
      <c r="D3" s="323"/>
      <c r="E3" s="323"/>
      <c r="F3" s="323"/>
      <c r="G3" s="323"/>
    </row>
    <row r="6" spans="1:34" ht="28" x14ac:dyDescent="0.3">
      <c r="B6" s="1" t="s">
        <v>2</v>
      </c>
    </row>
    <row r="7" spans="1:34" ht="16" x14ac:dyDescent="0.2">
      <c r="B7" s="184" t="s">
        <v>709</v>
      </c>
    </row>
    <row r="8" spans="1:34" ht="16" x14ac:dyDescent="0.2">
      <c r="B8" s="184" t="s">
        <v>716</v>
      </c>
    </row>
    <row r="10" spans="1:34" ht="70" x14ac:dyDescent="0.15">
      <c r="B10" s="203" t="s">
        <v>567</v>
      </c>
      <c r="C10" s="203"/>
      <c r="D10" s="203"/>
      <c r="E10" s="203"/>
      <c r="F10" s="203"/>
      <c r="G10" s="203"/>
      <c r="H10" s="203"/>
      <c r="I10" s="203"/>
      <c r="J10" s="195" t="s">
        <v>566</v>
      </c>
      <c r="K10" s="195"/>
      <c r="L10" s="195"/>
      <c r="M10" s="195"/>
      <c r="N10" s="195"/>
      <c r="O10" s="195"/>
      <c r="P10" s="195"/>
      <c r="Q10" s="195"/>
      <c r="R10" s="195"/>
      <c r="S10" s="195"/>
      <c r="T10" s="182"/>
      <c r="U10" s="182"/>
      <c r="V10" s="182"/>
      <c r="W10" s="182"/>
      <c r="X10" s="182"/>
      <c r="Y10" s="182"/>
      <c r="Z10" s="182"/>
      <c r="AA10" s="182"/>
      <c r="AB10" s="182"/>
      <c r="AC10" s="181"/>
      <c r="AD10" s="181"/>
      <c r="AE10" s="181"/>
      <c r="AF10" s="194" t="s">
        <v>660</v>
      </c>
      <c r="AG10" s="183" t="s">
        <v>551</v>
      </c>
    </row>
    <row r="11" spans="1:34" x14ac:dyDescent="0.15">
      <c r="B11" s="321" t="s">
        <v>8</v>
      </c>
      <c r="C11" s="320" t="s">
        <v>659</v>
      </c>
      <c r="D11" s="320" t="s">
        <v>602</v>
      </c>
      <c r="E11" s="320" t="s">
        <v>629</v>
      </c>
      <c r="F11" s="320" t="s">
        <v>628</v>
      </c>
      <c r="G11" s="320" t="s">
        <v>653</v>
      </c>
      <c r="H11" s="320" t="s">
        <v>552</v>
      </c>
      <c r="I11" s="320" t="s">
        <v>558</v>
      </c>
      <c r="J11" s="196"/>
      <c r="K11" s="197" t="s">
        <v>631</v>
      </c>
      <c r="L11" s="196"/>
      <c r="M11" s="196"/>
      <c r="N11" s="196"/>
      <c r="O11" s="196"/>
      <c r="P11" s="196"/>
      <c r="Q11" s="196"/>
      <c r="R11" s="196"/>
      <c r="S11" s="196"/>
      <c r="T11" s="185" t="s">
        <v>703</v>
      </c>
      <c r="U11" s="166"/>
      <c r="V11" s="166"/>
      <c r="W11" s="166"/>
      <c r="X11" s="166"/>
      <c r="Y11" s="166"/>
      <c r="Z11" s="166"/>
      <c r="AA11" s="166"/>
      <c r="AB11" s="166"/>
      <c r="AF11" s="190"/>
    </row>
    <row r="12" spans="1:34" ht="37.5" customHeight="1" x14ac:dyDescent="0.15">
      <c r="B12" s="321"/>
      <c r="C12" s="320"/>
      <c r="D12" s="320"/>
      <c r="E12" s="320"/>
      <c r="F12" s="320"/>
      <c r="G12" s="320"/>
      <c r="H12" s="320"/>
      <c r="I12" s="320"/>
      <c r="J12" s="212" t="s">
        <v>626</v>
      </c>
      <c r="K12" s="322" t="s">
        <v>565</v>
      </c>
      <c r="L12" s="322"/>
      <c r="M12" s="322"/>
      <c r="N12" s="322" t="s">
        <v>621</v>
      </c>
      <c r="O12" s="322"/>
      <c r="P12" s="322"/>
      <c r="Q12" s="322" t="s">
        <v>630</v>
      </c>
      <c r="R12" s="322"/>
      <c r="S12" s="322"/>
      <c r="T12" s="187"/>
      <c r="U12" s="187"/>
      <c r="V12" s="187"/>
      <c r="W12" s="187"/>
      <c r="X12" s="187"/>
      <c r="Y12" s="187"/>
      <c r="Z12" s="187"/>
      <c r="AA12" s="187"/>
      <c r="AB12" s="187"/>
      <c r="AC12" s="186"/>
      <c r="AD12" s="186"/>
      <c r="AE12" s="186"/>
      <c r="AF12" s="191"/>
    </row>
    <row r="13" spans="1:34" x14ac:dyDescent="0.15">
      <c r="B13" s="204"/>
      <c r="C13" s="204"/>
      <c r="D13" s="204"/>
      <c r="E13" s="204"/>
      <c r="F13" s="204"/>
      <c r="G13" s="204"/>
      <c r="H13" s="204"/>
      <c r="I13" s="204"/>
      <c r="J13" s="198"/>
      <c r="K13" s="196" t="s">
        <v>548</v>
      </c>
      <c r="L13" s="196" t="s">
        <v>550</v>
      </c>
      <c r="M13" s="196" t="s">
        <v>622</v>
      </c>
      <c r="N13" s="196" t="s">
        <v>548</v>
      </c>
      <c r="O13" s="196" t="s">
        <v>550</v>
      </c>
      <c r="P13" s="196" t="s">
        <v>622</v>
      </c>
      <c r="Q13" s="196" t="s">
        <v>548</v>
      </c>
      <c r="R13" s="196" t="s">
        <v>550</v>
      </c>
      <c r="S13" s="196" t="s">
        <v>622</v>
      </c>
      <c r="T13" s="166" t="s">
        <v>549</v>
      </c>
      <c r="U13" s="166" t="s">
        <v>620</v>
      </c>
      <c r="V13" s="166" t="s">
        <v>627</v>
      </c>
      <c r="W13" s="166" t="s">
        <v>700</v>
      </c>
      <c r="X13" s="166" t="s">
        <v>78</v>
      </c>
      <c r="Y13" s="166" t="s">
        <v>620</v>
      </c>
      <c r="Z13" s="166" t="s">
        <v>627</v>
      </c>
      <c r="AA13" s="166" t="s">
        <v>700</v>
      </c>
      <c r="AB13" s="166" t="s">
        <v>718</v>
      </c>
      <c r="AC13" s="165" t="s">
        <v>620</v>
      </c>
      <c r="AD13" s="165" t="s">
        <v>627</v>
      </c>
      <c r="AE13" s="166" t="s">
        <v>700</v>
      </c>
      <c r="AF13" s="190"/>
      <c r="AG13" s="165"/>
      <c r="AH13" s="91"/>
    </row>
    <row r="14" spans="1:34" s="170" customFormat="1" x14ac:dyDescent="0.15">
      <c r="B14" s="205" t="s">
        <v>38</v>
      </c>
      <c r="C14" s="206">
        <v>37</v>
      </c>
      <c r="D14" s="206">
        <f t="shared" ref="D14:D45" si="0">C14/10</f>
        <v>3.7</v>
      </c>
      <c r="E14" s="206">
        <v>382.1</v>
      </c>
      <c r="F14" s="207">
        <v>0.5</v>
      </c>
      <c r="G14" s="213" t="s">
        <v>555</v>
      </c>
      <c r="H14" s="214" t="s">
        <v>553</v>
      </c>
      <c r="I14" s="208">
        <v>2009</v>
      </c>
      <c r="J14" s="199">
        <v>1</v>
      </c>
      <c r="K14" s="200"/>
      <c r="L14" s="200"/>
      <c r="M14" s="200">
        <v>10.845700000000001</v>
      </c>
      <c r="N14" s="200"/>
      <c r="O14" s="200"/>
      <c r="P14" s="200">
        <v>0</v>
      </c>
      <c r="Q14" s="200"/>
      <c r="R14" s="200"/>
      <c r="S14" s="217">
        <v>0</v>
      </c>
      <c r="T14" s="172">
        <v>10.845700000000001</v>
      </c>
      <c r="U14" s="172">
        <f t="shared" ref="U14:U45" si="1">IF(K14&gt;T14,T14-K14,0)*(-1)</f>
        <v>0</v>
      </c>
      <c r="V14" s="172">
        <f t="shared" ref="V14:V45" si="2">IF(T14&gt;L14,IF(T14=M14,0,T14-L14),T14-L14)</f>
        <v>0</v>
      </c>
      <c r="W14" s="172">
        <f>IF(J14=1,T14,"")</f>
        <v>10.845700000000001</v>
      </c>
      <c r="X14" s="172">
        <v>0</v>
      </c>
      <c r="Y14" s="172">
        <f t="shared" ref="Y14:Y45" si="3">IF(J14=1,0,IF(N14&gt;X14,X14-N14,0)*(-1))</f>
        <v>0</v>
      </c>
      <c r="Z14" s="172">
        <f t="shared" ref="Z14:Z45" si="4">IF(J14=1,0,IF(X14=0,0,IF(X14-O14&gt;0,X14-O14,0)))</f>
        <v>0</v>
      </c>
      <c r="AA14" s="172">
        <f>IF(J14=1,X14,"")</f>
        <v>0</v>
      </c>
      <c r="AB14" s="172">
        <v>0</v>
      </c>
      <c r="AC14" s="170">
        <f t="shared" ref="AC14:AC45" si="5">IF(J14=1,0,IF(Q14&gt;AB14,AB14-Q14,0)*(-1))</f>
        <v>0</v>
      </c>
      <c r="AD14" s="170">
        <f t="shared" ref="AD14:AD45" si="6">IF(J14=1,0,IF(AB14-R14&gt;0,AB14-R14,0))</f>
        <v>0</v>
      </c>
      <c r="AE14" s="170">
        <f>IF(J14=1,AB14,"")</f>
        <v>0</v>
      </c>
      <c r="AF14" s="192">
        <v>1.56996496982589</v>
      </c>
      <c r="AG14" s="175"/>
    </row>
    <row r="15" spans="1:34" s="170" customFormat="1" x14ac:dyDescent="0.15">
      <c r="B15" s="205" t="s">
        <v>33</v>
      </c>
      <c r="C15" s="206">
        <v>48</v>
      </c>
      <c r="D15" s="206">
        <f t="shared" si="0"/>
        <v>4.8</v>
      </c>
      <c r="E15" s="206">
        <v>215.56</v>
      </c>
      <c r="F15" s="206">
        <v>0.05</v>
      </c>
      <c r="G15" s="214" t="s">
        <v>582</v>
      </c>
      <c r="H15" s="214" t="s">
        <v>581</v>
      </c>
      <c r="I15" s="208">
        <v>2005</v>
      </c>
      <c r="J15" s="199">
        <v>1</v>
      </c>
      <c r="K15" s="200"/>
      <c r="L15" s="200"/>
      <c r="M15" s="200">
        <v>11.1111</v>
      </c>
      <c r="N15" s="200"/>
      <c r="O15" s="200"/>
      <c r="P15" s="200">
        <v>0</v>
      </c>
      <c r="Q15" s="200"/>
      <c r="R15" s="200"/>
      <c r="S15" s="217">
        <v>0</v>
      </c>
      <c r="T15" s="172">
        <v>11.1111</v>
      </c>
      <c r="U15" s="172">
        <f t="shared" si="1"/>
        <v>0</v>
      </c>
      <c r="V15" s="172">
        <f t="shared" si="2"/>
        <v>0</v>
      </c>
      <c r="W15" s="172">
        <f t="shared" ref="W15:W49" si="7">IF(J15=1,T15,"")</f>
        <v>11.1111</v>
      </c>
      <c r="X15" s="172">
        <v>0</v>
      </c>
      <c r="Y15" s="172">
        <f t="shared" si="3"/>
        <v>0</v>
      </c>
      <c r="Z15" s="172">
        <f t="shared" si="4"/>
        <v>0</v>
      </c>
      <c r="AA15" s="172">
        <f t="shared" ref="AA15:AA49" si="8">IF(J15=1,X15,"")</f>
        <v>0</v>
      </c>
      <c r="AB15" s="100">
        <v>0</v>
      </c>
      <c r="AC15" s="170">
        <f t="shared" si="5"/>
        <v>0</v>
      </c>
      <c r="AD15" s="170">
        <f t="shared" si="6"/>
        <v>0</v>
      </c>
      <c r="AE15" s="170">
        <f t="shared" ref="AE15:AE44" si="9">IF(J15=1,AB15,"")</f>
        <v>0</v>
      </c>
      <c r="AF15" s="193">
        <v>3</v>
      </c>
      <c r="AG15" s="176"/>
    </row>
    <row r="16" spans="1:34" s="170" customFormat="1" x14ac:dyDescent="0.15">
      <c r="B16" s="207" t="s">
        <v>27</v>
      </c>
      <c r="C16" s="206">
        <v>23</v>
      </c>
      <c r="D16" s="206">
        <f t="shared" si="0"/>
        <v>2.2999999999999998</v>
      </c>
      <c r="E16" s="206">
        <v>143</v>
      </c>
      <c r="F16" s="206">
        <v>2</v>
      </c>
      <c r="G16" s="214" t="s">
        <v>589</v>
      </c>
      <c r="H16" s="214" t="s">
        <v>588</v>
      </c>
      <c r="I16" s="208">
        <v>2001</v>
      </c>
      <c r="J16" s="199">
        <v>2</v>
      </c>
      <c r="K16" s="202">
        <v>3.3332999999999999</v>
      </c>
      <c r="L16" s="202">
        <v>2.5958999999999999</v>
      </c>
      <c r="M16" s="201">
        <f>K16-L16</f>
        <v>0.73740000000000006</v>
      </c>
      <c r="N16" s="201">
        <v>0.73740000000000006</v>
      </c>
      <c r="O16" s="201">
        <v>0</v>
      </c>
      <c r="P16" s="201">
        <f>N16-O16</f>
        <v>0.73740000000000006</v>
      </c>
      <c r="Q16" s="201">
        <v>28.406333063677351</v>
      </c>
      <c r="R16" s="201">
        <v>0</v>
      </c>
      <c r="S16" s="217">
        <v>0</v>
      </c>
      <c r="T16" s="58">
        <v>2.5958999999999999</v>
      </c>
      <c r="U16" s="172">
        <f t="shared" si="1"/>
        <v>0.73740000000000006</v>
      </c>
      <c r="V16" s="172">
        <f t="shared" si="2"/>
        <v>0</v>
      </c>
      <c r="W16" s="172"/>
      <c r="X16" s="31">
        <v>0</v>
      </c>
      <c r="Y16" s="172">
        <f t="shared" si="3"/>
        <v>0.73740000000000006</v>
      </c>
      <c r="Z16" s="172">
        <f t="shared" si="4"/>
        <v>0</v>
      </c>
      <c r="AA16" s="172"/>
      <c r="AB16" s="31">
        <v>0</v>
      </c>
      <c r="AC16" s="170">
        <f t="shared" si="5"/>
        <v>28.406333063677351</v>
      </c>
      <c r="AD16" s="170">
        <f t="shared" si="6"/>
        <v>0</v>
      </c>
      <c r="AF16" s="193">
        <v>3.0245762239334502</v>
      </c>
      <c r="AG16" s="176"/>
    </row>
    <row r="17" spans="2:37" s="170" customFormat="1" x14ac:dyDescent="0.15">
      <c r="B17" s="205" t="s">
        <v>17</v>
      </c>
      <c r="C17" s="206">
        <v>26</v>
      </c>
      <c r="D17" s="206">
        <f t="shared" si="0"/>
        <v>2.6</v>
      </c>
      <c r="E17" s="210">
        <v>51.1</v>
      </c>
      <c r="F17" s="206">
        <v>1.6</v>
      </c>
      <c r="G17" s="214" t="s">
        <v>654</v>
      </c>
      <c r="H17" s="214" t="s">
        <v>559</v>
      </c>
      <c r="I17" s="208">
        <v>2019</v>
      </c>
      <c r="J17" s="199">
        <v>1</v>
      </c>
      <c r="K17" s="200"/>
      <c r="L17" s="200"/>
      <c r="M17" s="202">
        <v>3.4041000000000001</v>
      </c>
      <c r="N17" s="200"/>
      <c r="O17" s="200"/>
      <c r="P17" s="201">
        <v>0.81940000000000002</v>
      </c>
      <c r="Q17" s="200"/>
      <c r="R17" s="200"/>
      <c r="S17" s="217">
        <v>31.701938329399923</v>
      </c>
      <c r="T17" s="58">
        <v>3.4041000000000001</v>
      </c>
      <c r="U17" s="172">
        <f t="shared" si="1"/>
        <v>0</v>
      </c>
      <c r="V17" s="172">
        <f t="shared" si="2"/>
        <v>0</v>
      </c>
      <c r="W17" s="172">
        <f t="shared" si="7"/>
        <v>3.4041000000000001</v>
      </c>
      <c r="X17" s="31">
        <v>0.81940000000000002</v>
      </c>
      <c r="Y17" s="172">
        <f t="shared" si="3"/>
        <v>0</v>
      </c>
      <c r="Z17" s="172">
        <f t="shared" si="4"/>
        <v>0</v>
      </c>
      <c r="AA17" s="172">
        <f t="shared" si="8"/>
        <v>0.81940000000000002</v>
      </c>
      <c r="AB17" s="31">
        <v>31.701938329399923</v>
      </c>
      <c r="AC17" s="170">
        <f t="shared" si="5"/>
        <v>0</v>
      </c>
      <c r="AD17" s="170">
        <f t="shared" si="6"/>
        <v>0</v>
      </c>
      <c r="AE17" s="170">
        <f t="shared" si="9"/>
        <v>31.701938329399923</v>
      </c>
      <c r="AF17" s="193">
        <v>3.0678912374105201</v>
      </c>
      <c r="AG17" s="176"/>
    </row>
    <row r="18" spans="2:37" s="170" customFormat="1" x14ac:dyDescent="0.15">
      <c r="B18" s="205" t="s">
        <v>20</v>
      </c>
      <c r="C18" s="206">
        <v>37</v>
      </c>
      <c r="D18" s="206">
        <f t="shared" si="0"/>
        <v>3.7</v>
      </c>
      <c r="E18" s="206">
        <v>70.7</v>
      </c>
      <c r="F18" s="206">
        <v>2.2000000000000002</v>
      </c>
      <c r="G18" s="214" t="s">
        <v>655</v>
      </c>
      <c r="H18" s="214" t="s">
        <v>559</v>
      </c>
      <c r="I18" s="208">
        <v>2019</v>
      </c>
      <c r="J18" s="199">
        <v>2</v>
      </c>
      <c r="K18" s="202">
        <v>16.145099999999999</v>
      </c>
      <c r="L18" s="202">
        <v>6.3639000000000001</v>
      </c>
      <c r="M18" s="201">
        <f>K18-L18</f>
        <v>9.7811999999999983</v>
      </c>
      <c r="N18" s="201">
        <v>9.7812000000000001</v>
      </c>
      <c r="O18" s="201">
        <v>0.2447</v>
      </c>
      <c r="P18" s="201">
        <f>N18-O18</f>
        <v>9.5365000000000002</v>
      </c>
      <c r="Q18" s="201">
        <v>153.6982039315514</v>
      </c>
      <c r="R18" s="201">
        <v>3.9988887436266225</v>
      </c>
      <c r="S18" s="217">
        <v>3.9988887436266225</v>
      </c>
      <c r="T18" s="58">
        <v>6.3639000000000001</v>
      </c>
      <c r="U18" s="172">
        <f t="shared" si="1"/>
        <v>9.7811999999999983</v>
      </c>
      <c r="V18" s="172">
        <f t="shared" si="2"/>
        <v>0</v>
      </c>
      <c r="W18" s="172"/>
      <c r="X18" s="31">
        <v>0.2447</v>
      </c>
      <c r="Y18" s="172">
        <f t="shared" si="3"/>
        <v>9.5365000000000002</v>
      </c>
      <c r="Z18" s="172">
        <f t="shared" si="4"/>
        <v>0</v>
      </c>
      <c r="AA18" s="172"/>
      <c r="AB18" s="31">
        <v>3.9988887436266225</v>
      </c>
      <c r="AC18" s="170">
        <f t="shared" si="5"/>
        <v>149.69931518792478</v>
      </c>
      <c r="AD18" s="170">
        <f t="shared" si="6"/>
        <v>0</v>
      </c>
      <c r="AF18" s="193">
        <v>3.2</v>
      </c>
      <c r="AG18" s="176"/>
    </row>
    <row r="19" spans="2:37" s="170" customFormat="1" x14ac:dyDescent="0.15">
      <c r="B19" s="207" t="s">
        <v>26</v>
      </c>
      <c r="C19" s="206">
        <v>31</v>
      </c>
      <c r="D19" s="206">
        <f t="shared" si="0"/>
        <v>3.1</v>
      </c>
      <c r="E19" s="206">
        <v>125</v>
      </c>
      <c r="F19" s="206">
        <v>1</v>
      </c>
      <c r="G19" s="214" t="s">
        <v>599</v>
      </c>
      <c r="H19" s="214" t="s">
        <v>588</v>
      </c>
      <c r="I19" s="208">
        <v>2012</v>
      </c>
      <c r="J19" s="199">
        <v>2</v>
      </c>
      <c r="K19" s="202">
        <v>7.6553000000000004</v>
      </c>
      <c r="L19" s="202">
        <v>3.7002000000000002</v>
      </c>
      <c r="M19" s="201">
        <f>K19-L19</f>
        <v>3.9551000000000003</v>
      </c>
      <c r="N19" s="201">
        <v>3.9550999999999998</v>
      </c>
      <c r="O19" s="201">
        <v>0</v>
      </c>
      <c r="P19" s="201">
        <f>N19-O19</f>
        <v>3.9550999999999998</v>
      </c>
      <c r="Q19" s="201">
        <v>106.88881682071241</v>
      </c>
      <c r="R19" s="201">
        <v>0</v>
      </c>
      <c r="S19" s="217">
        <v>0</v>
      </c>
      <c r="T19" s="58">
        <v>3.7002000000000002</v>
      </c>
      <c r="U19" s="172">
        <f t="shared" si="1"/>
        <v>3.9551000000000003</v>
      </c>
      <c r="V19" s="172">
        <f t="shared" si="2"/>
        <v>0</v>
      </c>
      <c r="W19" s="172"/>
      <c r="X19" s="31">
        <v>0</v>
      </c>
      <c r="Y19" s="172">
        <f t="shared" si="3"/>
        <v>3.9550999999999998</v>
      </c>
      <c r="Z19" s="172">
        <f t="shared" si="4"/>
        <v>0</v>
      </c>
      <c r="AA19" s="172"/>
      <c r="AB19" s="31">
        <v>0</v>
      </c>
      <c r="AC19" s="170">
        <f t="shared" si="5"/>
        <v>106.88881682071241</v>
      </c>
      <c r="AD19" s="170">
        <f t="shared" si="6"/>
        <v>0</v>
      </c>
      <c r="AF19" s="193">
        <v>3.3720966526026399</v>
      </c>
      <c r="AG19" s="176"/>
    </row>
    <row r="20" spans="2:37" s="170" customFormat="1" x14ac:dyDescent="0.15">
      <c r="B20" s="207" t="s">
        <v>31</v>
      </c>
      <c r="C20" s="206">
        <v>23</v>
      </c>
      <c r="D20" s="206">
        <f t="shared" si="0"/>
        <v>2.2999999999999998</v>
      </c>
      <c r="E20" s="206">
        <v>194</v>
      </c>
      <c r="F20" s="206">
        <v>2</v>
      </c>
      <c r="G20" s="214" t="s">
        <v>592</v>
      </c>
      <c r="H20" s="214" t="s">
        <v>559</v>
      </c>
      <c r="I20" s="208">
        <v>2019</v>
      </c>
      <c r="J20" s="199">
        <v>2</v>
      </c>
      <c r="K20" s="202">
        <v>3.2202000000000002</v>
      </c>
      <c r="L20" s="200">
        <v>2.86</v>
      </c>
      <c r="M20" s="201">
        <f>K20-L20</f>
        <v>0.3602000000000003</v>
      </c>
      <c r="N20" s="201">
        <v>1.4204000000000001</v>
      </c>
      <c r="O20" s="201">
        <v>0.36020000000000002</v>
      </c>
      <c r="P20" s="201">
        <f>N20-O20</f>
        <v>1.0602</v>
      </c>
      <c r="Q20" s="201">
        <v>98.666296193387041</v>
      </c>
      <c r="R20" s="201">
        <v>12.594405594405615</v>
      </c>
      <c r="S20" s="217">
        <v>12.594405594405615</v>
      </c>
      <c r="T20" s="58">
        <v>3.2202000000000002</v>
      </c>
      <c r="U20" s="172">
        <f t="shared" si="1"/>
        <v>0</v>
      </c>
      <c r="V20" s="172">
        <f t="shared" si="2"/>
        <v>0.3602000000000003</v>
      </c>
      <c r="W20" s="172"/>
      <c r="X20" s="31">
        <v>0.36020000000000002</v>
      </c>
      <c r="Y20" s="172">
        <f t="shared" si="3"/>
        <v>1.0602</v>
      </c>
      <c r="Z20" s="172">
        <f t="shared" si="4"/>
        <v>0</v>
      </c>
      <c r="AA20" s="172"/>
      <c r="AB20" s="31">
        <v>12.594405594405615</v>
      </c>
      <c r="AC20" s="170">
        <f t="shared" si="5"/>
        <v>86.071890598981426</v>
      </c>
      <c r="AD20" s="170">
        <f t="shared" si="6"/>
        <v>0</v>
      </c>
      <c r="AF20" s="193">
        <v>4.1507573665069204</v>
      </c>
      <c r="AG20" s="176"/>
    </row>
    <row r="21" spans="2:37" s="170" customFormat="1" x14ac:dyDescent="0.15">
      <c r="B21" s="205" t="s">
        <v>16</v>
      </c>
      <c r="C21" s="209">
        <v>14</v>
      </c>
      <c r="D21" s="206">
        <f t="shared" si="0"/>
        <v>1.4</v>
      </c>
      <c r="E21" s="206">
        <v>50.37</v>
      </c>
      <c r="F21" s="206">
        <v>0.4</v>
      </c>
      <c r="G21" s="214" t="s">
        <v>578</v>
      </c>
      <c r="H21" s="214" t="s">
        <v>576</v>
      </c>
      <c r="I21" s="208">
        <v>2012</v>
      </c>
      <c r="J21" s="199">
        <v>1</v>
      </c>
      <c r="K21" s="200"/>
      <c r="L21" s="200"/>
      <c r="M21" s="202">
        <v>3.4041000000000001</v>
      </c>
      <c r="N21" s="200"/>
      <c r="O21" s="200"/>
      <c r="P21" s="201">
        <v>0.81940000000000002</v>
      </c>
      <c r="Q21" s="200"/>
      <c r="R21" s="200"/>
      <c r="S21" s="217">
        <v>31.701938329399923</v>
      </c>
      <c r="T21" s="58">
        <v>3.4041000000000001</v>
      </c>
      <c r="U21" s="172">
        <f t="shared" si="1"/>
        <v>0</v>
      </c>
      <c r="V21" s="172">
        <f t="shared" si="2"/>
        <v>0</v>
      </c>
      <c r="W21" s="172">
        <f t="shared" si="7"/>
        <v>3.4041000000000001</v>
      </c>
      <c r="X21" s="31">
        <v>0.81940000000000002</v>
      </c>
      <c r="Y21" s="172">
        <f t="shared" si="3"/>
        <v>0</v>
      </c>
      <c r="Z21" s="172">
        <f t="shared" si="4"/>
        <v>0</v>
      </c>
      <c r="AA21" s="172">
        <f t="shared" si="8"/>
        <v>0.81940000000000002</v>
      </c>
      <c r="AB21" s="31">
        <v>31.701938329399923</v>
      </c>
      <c r="AC21" s="170">
        <f t="shared" si="5"/>
        <v>0</v>
      </c>
      <c r="AD21" s="170">
        <f t="shared" si="6"/>
        <v>0</v>
      </c>
      <c r="AE21" s="170">
        <f t="shared" si="9"/>
        <v>31.701938329399923</v>
      </c>
      <c r="AF21" s="193">
        <v>4.3638019106063499</v>
      </c>
      <c r="AG21" s="176"/>
    </row>
    <row r="22" spans="2:37" s="170" customFormat="1" x14ac:dyDescent="0.15">
      <c r="B22" s="207" t="s">
        <v>21</v>
      </c>
      <c r="C22" s="206">
        <v>20</v>
      </c>
      <c r="D22" s="206">
        <f t="shared" si="0"/>
        <v>2</v>
      </c>
      <c r="E22" s="206">
        <v>75.900000000000006</v>
      </c>
      <c r="F22" s="206">
        <v>0.1</v>
      </c>
      <c r="G22" s="214" t="s">
        <v>656</v>
      </c>
      <c r="H22" s="214" t="s">
        <v>585</v>
      </c>
      <c r="I22" s="208">
        <v>2019</v>
      </c>
      <c r="J22" s="199">
        <v>1</v>
      </c>
      <c r="K22" s="200"/>
      <c r="L22" s="200"/>
      <c r="M22" s="202">
        <v>6.3639000000000001</v>
      </c>
      <c r="N22" s="200"/>
      <c r="O22" s="200"/>
      <c r="P22" s="201">
        <v>0.2447</v>
      </c>
      <c r="Q22" s="200"/>
      <c r="R22" s="200"/>
      <c r="S22" s="217">
        <v>3.9988887436266225</v>
      </c>
      <c r="T22" s="58">
        <v>6.3639000000000001</v>
      </c>
      <c r="U22" s="172">
        <f t="shared" si="1"/>
        <v>0</v>
      </c>
      <c r="V22" s="172">
        <f t="shared" si="2"/>
        <v>0</v>
      </c>
      <c r="W22" s="172">
        <f t="shared" si="7"/>
        <v>6.3639000000000001</v>
      </c>
      <c r="X22" s="31">
        <v>0.2447</v>
      </c>
      <c r="Y22" s="172">
        <f t="shared" si="3"/>
        <v>0</v>
      </c>
      <c r="Z22" s="172">
        <f t="shared" si="4"/>
        <v>0</v>
      </c>
      <c r="AA22" s="172">
        <f t="shared" si="8"/>
        <v>0.2447</v>
      </c>
      <c r="AB22" s="31">
        <v>3.9988887436266225</v>
      </c>
      <c r="AC22" s="170">
        <f t="shared" si="5"/>
        <v>0</v>
      </c>
      <c r="AD22" s="170">
        <f t="shared" si="6"/>
        <v>0</v>
      </c>
      <c r="AE22" s="170">
        <f t="shared" si="9"/>
        <v>3.9988887436266225</v>
      </c>
      <c r="AF22" s="193">
        <v>4.4900814668855604</v>
      </c>
      <c r="AG22" s="176"/>
    </row>
    <row r="23" spans="2:37" s="170" customFormat="1" x14ac:dyDescent="0.15">
      <c r="B23" s="205" t="s">
        <v>512</v>
      </c>
      <c r="C23" s="206">
        <v>20</v>
      </c>
      <c r="D23" s="206">
        <f t="shared" si="0"/>
        <v>2</v>
      </c>
      <c r="E23" s="206">
        <v>286.2</v>
      </c>
      <c r="F23" s="206">
        <v>2.6</v>
      </c>
      <c r="G23" s="215" t="s">
        <v>572</v>
      </c>
      <c r="H23" s="214" t="s">
        <v>559</v>
      </c>
      <c r="I23" s="208">
        <v>2015</v>
      </c>
      <c r="J23" s="199">
        <v>3</v>
      </c>
      <c r="K23" s="202">
        <v>6.8173000000000004</v>
      </c>
      <c r="L23" s="202">
        <v>4.7812999999999999</v>
      </c>
      <c r="M23" s="201">
        <f t="shared" ref="M23:M28" si="10">K23-L23</f>
        <v>2.0360000000000005</v>
      </c>
      <c r="N23" s="201">
        <v>2.5754000000000001</v>
      </c>
      <c r="O23" s="200">
        <v>0</v>
      </c>
      <c r="P23" s="201">
        <f t="shared" ref="P23:P28" si="11">N23-O23</f>
        <v>2.5754000000000001</v>
      </c>
      <c r="Q23" s="201">
        <v>116.75053266240533</v>
      </c>
      <c r="R23" s="200">
        <v>0</v>
      </c>
      <c r="S23" s="217">
        <v>38.052412523790593</v>
      </c>
      <c r="T23" s="58">
        <v>6.6006999999999998</v>
      </c>
      <c r="U23" s="172">
        <f t="shared" si="1"/>
        <v>0.21660000000000057</v>
      </c>
      <c r="V23" s="172">
        <f t="shared" si="2"/>
        <v>1.8193999999999999</v>
      </c>
      <c r="W23" s="172"/>
      <c r="X23" s="31">
        <v>1.8193999999999999</v>
      </c>
      <c r="Y23" s="172">
        <f t="shared" si="3"/>
        <v>0.75600000000000023</v>
      </c>
      <c r="Z23" s="172">
        <f t="shared" si="4"/>
        <v>1.8193999999999999</v>
      </c>
      <c r="AA23" s="172"/>
      <c r="AB23" s="31">
        <v>38.052412523790593</v>
      </c>
      <c r="AC23" s="170">
        <f t="shared" si="5"/>
        <v>78.69812013861474</v>
      </c>
      <c r="AD23" s="170">
        <f t="shared" si="6"/>
        <v>38.052412523790593</v>
      </c>
      <c r="AF23" s="193">
        <v>4.5999999999999996</v>
      </c>
      <c r="AG23" s="175"/>
    </row>
    <row r="24" spans="2:37" s="170" customFormat="1" x14ac:dyDescent="0.15">
      <c r="B24" s="205" t="s">
        <v>40</v>
      </c>
      <c r="C24" s="206">
        <v>10</v>
      </c>
      <c r="D24" s="206">
        <f t="shared" si="0"/>
        <v>1</v>
      </c>
      <c r="E24" s="206">
        <v>476</v>
      </c>
      <c r="F24" s="206">
        <v>8</v>
      </c>
      <c r="G24" s="214" t="s">
        <v>657</v>
      </c>
      <c r="H24" s="214" t="s">
        <v>580</v>
      </c>
      <c r="I24" s="208">
        <v>2019</v>
      </c>
      <c r="J24" s="199">
        <v>5</v>
      </c>
      <c r="K24" s="202">
        <v>21.172000000000001</v>
      </c>
      <c r="L24" s="202">
        <v>10.177</v>
      </c>
      <c r="M24" s="201">
        <f t="shared" si="10"/>
        <v>10.995000000000001</v>
      </c>
      <c r="N24" s="201">
        <v>4.6886999999999999</v>
      </c>
      <c r="O24" s="201">
        <v>0</v>
      </c>
      <c r="P24" s="201">
        <f t="shared" si="11"/>
        <v>4.6886999999999999</v>
      </c>
      <c r="Q24" s="201">
        <v>46.071533850840126</v>
      </c>
      <c r="R24" s="201">
        <v>0</v>
      </c>
      <c r="S24" s="217">
        <v>0</v>
      </c>
      <c r="T24" s="172">
        <v>11.8451</v>
      </c>
      <c r="U24" s="172">
        <f t="shared" si="1"/>
        <v>9.3269000000000002</v>
      </c>
      <c r="V24" s="172">
        <f t="shared" si="2"/>
        <v>1.6681000000000008</v>
      </c>
      <c r="W24" s="172"/>
      <c r="X24" s="172">
        <v>0</v>
      </c>
      <c r="Y24" s="172">
        <f t="shared" si="3"/>
        <v>4.6886999999999999</v>
      </c>
      <c r="Z24" s="172">
        <f t="shared" si="4"/>
        <v>0</v>
      </c>
      <c r="AA24" s="172"/>
      <c r="AB24" s="100">
        <v>0</v>
      </c>
      <c r="AC24" s="170">
        <f t="shared" si="5"/>
        <v>46.071533850840126</v>
      </c>
      <c r="AD24" s="170">
        <f t="shared" si="6"/>
        <v>0</v>
      </c>
      <c r="AF24" s="193">
        <v>4.9000000000000004</v>
      </c>
      <c r="AG24" s="176"/>
    </row>
    <row r="25" spans="2:37" s="170" customFormat="1" x14ac:dyDescent="0.15">
      <c r="B25" s="205" t="s">
        <v>12</v>
      </c>
      <c r="C25" s="206">
        <v>13</v>
      </c>
      <c r="D25" s="206">
        <f t="shared" si="0"/>
        <v>1.3</v>
      </c>
      <c r="E25" s="206">
        <v>23.4</v>
      </c>
      <c r="F25" s="206">
        <v>1</v>
      </c>
      <c r="G25" s="214" t="s">
        <v>575</v>
      </c>
      <c r="H25" s="214" t="s">
        <v>577</v>
      </c>
      <c r="I25" s="208">
        <v>2013</v>
      </c>
      <c r="J25" s="199">
        <v>2</v>
      </c>
      <c r="K25" s="202">
        <v>1.6975</v>
      </c>
      <c r="L25" s="202">
        <v>1.6039000000000001</v>
      </c>
      <c r="M25" s="201">
        <f t="shared" si="10"/>
        <v>9.3599999999999905E-2</v>
      </c>
      <c r="N25" s="201">
        <v>9.3599999999999905E-2</v>
      </c>
      <c r="O25" s="201">
        <v>0</v>
      </c>
      <c r="P25" s="201">
        <f t="shared" si="11"/>
        <v>9.3599999999999905E-2</v>
      </c>
      <c r="Q25" s="201">
        <v>5.8357752977118196</v>
      </c>
      <c r="R25" s="201">
        <v>0</v>
      </c>
      <c r="S25" s="217">
        <v>0</v>
      </c>
      <c r="T25" s="172">
        <v>1.6039000000000001</v>
      </c>
      <c r="U25" s="172">
        <f t="shared" si="1"/>
        <v>9.3599999999999905E-2</v>
      </c>
      <c r="V25" s="172">
        <f t="shared" si="2"/>
        <v>0</v>
      </c>
      <c r="W25" s="172"/>
      <c r="X25" s="172">
        <v>0</v>
      </c>
      <c r="Y25" s="172">
        <f t="shared" si="3"/>
        <v>9.3599999999999905E-2</v>
      </c>
      <c r="Z25" s="172">
        <f t="shared" si="4"/>
        <v>0</v>
      </c>
      <c r="AA25" s="172"/>
      <c r="AB25" s="172">
        <v>0</v>
      </c>
      <c r="AC25" s="170">
        <f t="shared" si="5"/>
        <v>5.8357752977118196</v>
      </c>
      <c r="AD25" s="170">
        <f t="shared" si="6"/>
        <v>0</v>
      </c>
      <c r="AF25" s="193">
        <v>4.9040274165918003</v>
      </c>
      <c r="AG25" s="176"/>
    </row>
    <row r="26" spans="2:37" s="170" customFormat="1" ht="12.5" customHeight="1" x14ac:dyDescent="0.15">
      <c r="B26" s="205" t="s">
        <v>22</v>
      </c>
      <c r="C26" s="206">
        <v>13</v>
      </c>
      <c r="D26" s="206">
        <f t="shared" si="0"/>
        <v>1.3</v>
      </c>
      <c r="E26" s="206">
        <v>77.849999999999994</v>
      </c>
      <c r="F26" s="206">
        <v>0.78</v>
      </c>
      <c r="G26" s="214" t="s">
        <v>579</v>
      </c>
      <c r="H26" s="214" t="s">
        <v>563</v>
      </c>
      <c r="I26" s="208">
        <v>2019</v>
      </c>
      <c r="J26" s="199">
        <v>2</v>
      </c>
      <c r="K26" s="202">
        <v>6.3639000000000001</v>
      </c>
      <c r="L26" s="200">
        <v>6.12</v>
      </c>
      <c r="M26" s="201">
        <f t="shared" si="10"/>
        <v>0.24390000000000001</v>
      </c>
      <c r="N26" s="201">
        <v>3.3170999999999999</v>
      </c>
      <c r="O26" s="201">
        <v>0.2447</v>
      </c>
      <c r="P26" s="201">
        <f t="shared" si="11"/>
        <v>3.0724</v>
      </c>
      <c r="Q26" s="201">
        <v>118.3790728382285</v>
      </c>
      <c r="R26" s="201">
        <v>3.9988887436266225</v>
      </c>
      <c r="S26" s="217">
        <v>3.9988887436266225</v>
      </c>
      <c r="T26" s="58">
        <v>6.3639000000000001</v>
      </c>
      <c r="U26" s="172">
        <f t="shared" si="1"/>
        <v>0</v>
      </c>
      <c r="V26" s="172">
        <f t="shared" si="2"/>
        <v>0.24390000000000001</v>
      </c>
      <c r="W26" s="172"/>
      <c r="X26" s="31">
        <v>0.2447</v>
      </c>
      <c r="Y26" s="172">
        <f t="shared" si="3"/>
        <v>3.0724</v>
      </c>
      <c r="Z26" s="172">
        <f t="shared" si="4"/>
        <v>0</v>
      </c>
      <c r="AA26" s="172"/>
      <c r="AB26" s="31">
        <v>3.9988887436266225</v>
      </c>
      <c r="AC26" s="170">
        <f t="shared" si="5"/>
        <v>114.38018409460187</v>
      </c>
      <c r="AD26" s="170">
        <f t="shared" si="6"/>
        <v>0</v>
      </c>
      <c r="AF26" s="193">
        <v>5</v>
      </c>
      <c r="AG26" s="170" t="s">
        <v>687</v>
      </c>
      <c r="AH26" s="317" t="s">
        <v>625</v>
      </c>
      <c r="AI26" s="317"/>
      <c r="AJ26" s="317"/>
      <c r="AK26" s="317"/>
    </row>
    <row r="27" spans="2:37" s="170" customFormat="1" x14ac:dyDescent="0.15">
      <c r="B27" s="205" t="s">
        <v>39</v>
      </c>
      <c r="C27" s="206">
        <v>15</v>
      </c>
      <c r="D27" s="206">
        <f t="shared" si="0"/>
        <v>1.5</v>
      </c>
      <c r="E27" s="206">
        <v>465</v>
      </c>
      <c r="F27" s="205">
        <v>5</v>
      </c>
      <c r="G27" s="215" t="s">
        <v>572</v>
      </c>
      <c r="H27" s="214" t="s">
        <v>559</v>
      </c>
      <c r="I27" s="208">
        <v>2015</v>
      </c>
      <c r="J27" s="199">
        <v>5</v>
      </c>
      <c r="K27" s="202">
        <v>14.8657</v>
      </c>
      <c r="L27" s="202">
        <v>6.8853999999999997</v>
      </c>
      <c r="M27" s="201">
        <f t="shared" si="10"/>
        <v>7.9803000000000006</v>
      </c>
      <c r="N27" s="201">
        <v>5.3974000000000002</v>
      </c>
      <c r="O27" s="200">
        <v>0</v>
      </c>
      <c r="P27" s="201">
        <f t="shared" si="11"/>
        <v>5.3974000000000002</v>
      </c>
      <c r="Q27" s="201">
        <v>75.635150852706658</v>
      </c>
      <c r="R27" s="200">
        <v>0</v>
      </c>
      <c r="S27" s="217">
        <v>0</v>
      </c>
      <c r="T27" s="58">
        <v>8.2771000000000008</v>
      </c>
      <c r="U27" s="172">
        <f t="shared" si="1"/>
        <v>6.5885999999999996</v>
      </c>
      <c r="V27" s="172">
        <f t="shared" si="2"/>
        <v>1.391700000000001</v>
      </c>
      <c r="W27" s="172"/>
      <c r="X27" s="31">
        <v>0</v>
      </c>
      <c r="Y27" s="172">
        <f t="shared" si="3"/>
        <v>5.3974000000000002</v>
      </c>
      <c r="Z27" s="172">
        <f t="shared" si="4"/>
        <v>0</v>
      </c>
      <c r="AA27" s="172"/>
      <c r="AB27" s="172">
        <v>0</v>
      </c>
      <c r="AC27" s="170">
        <f t="shared" si="5"/>
        <v>75.635150852706658</v>
      </c>
      <c r="AD27" s="170">
        <f t="shared" si="6"/>
        <v>0</v>
      </c>
      <c r="AF27" s="193">
        <v>5</v>
      </c>
      <c r="AG27" s="176"/>
      <c r="AH27" s="317"/>
      <c r="AI27" s="317"/>
      <c r="AJ27" s="317"/>
      <c r="AK27" s="317"/>
    </row>
    <row r="28" spans="2:37" s="170" customFormat="1" x14ac:dyDescent="0.15">
      <c r="B28" s="205" t="s">
        <v>28</v>
      </c>
      <c r="C28" s="206">
        <v>12</v>
      </c>
      <c r="D28" s="206">
        <f t="shared" si="0"/>
        <v>1.2</v>
      </c>
      <c r="E28" s="206">
        <v>142.5</v>
      </c>
      <c r="F28" s="206">
        <v>0.8</v>
      </c>
      <c r="G28" s="214" t="s">
        <v>600</v>
      </c>
      <c r="H28" s="214" t="s">
        <v>601</v>
      </c>
      <c r="I28" s="208">
        <v>2005</v>
      </c>
      <c r="J28" s="199">
        <v>2</v>
      </c>
      <c r="K28" s="202">
        <v>3.3332999999999999</v>
      </c>
      <c r="L28" s="202">
        <v>2.5958999999999999</v>
      </c>
      <c r="M28" s="201">
        <f t="shared" si="10"/>
        <v>0.73740000000000006</v>
      </c>
      <c r="N28" s="201">
        <v>0.73740000000000006</v>
      </c>
      <c r="O28" s="201">
        <v>0</v>
      </c>
      <c r="P28" s="201">
        <f t="shared" si="11"/>
        <v>0.73740000000000006</v>
      </c>
      <c r="Q28" s="201">
        <v>28.406333063677351</v>
      </c>
      <c r="R28" s="201">
        <v>0</v>
      </c>
      <c r="S28" s="217">
        <v>28.406333063677351</v>
      </c>
      <c r="T28" s="58">
        <v>3.3332999999999999</v>
      </c>
      <c r="U28" s="172">
        <f t="shared" si="1"/>
        <v>0</v>
      </c>
      <c r="V28" s="172">
        <f t="shared" si="2"/>
        <v>0.73740000000000006</v>
      </c>
      <c r="W28" s="172"/>
      <c r="X28" s="31">
        <v>0.73740000000000006</v>
      </c>
      <c r="Y28" s="172">
        <f t="shared" si="3"/>
        <v>0</v>
      </c>
      <c r="Z28" s="172">
        <f t="shared" si="4"/>
        <v>0.73740000000000006</v>
      </c>
      <c r="AA28" s="172"/>
      <c r="AB28" s="31">
        <v>28.406333063677351</v>
      </c>
      <c r="AC28" s="170">
        <f t="shared" si="5"/>
        <v>0</v>
      </c>
      <c r="AD28" s="170">
        <f t="shared" si="6"/>
        <v>28.406333063677351</v>
      </c>
      <c r="AF28" s="193">
        <v>5</v>
      </c>
      <c r="AG28" s="175"/>
      <c r="AH28" s="317"/>
      <c r="AI28" s="317"/>
      <c r="AJ28" s="317"/>
      <c r="AK28" s="317"/>
    </row>
    <row r="29" spans="2:37" s="170" customFormat="1" x14ac:dyDescent="0.15">
      <c r="B29" s="207" t="s">
        <v>24</v>
      </c>
      <c r="C29" s="206">
        <v>11</v>
      </c>
      <c r="D29" s="206">
        <f t="shared" si="0"/>
        <v>1.1000000000000001</v>
      </c>
      <c r="E29" s="210">
        <v>140.82</v>
      </c>
      <c r="F29" s="206">
        <v>0.51</v>
      </c>
      <c r="G29" s="214" t="s">
        <v>573</v>
      </c>
      <c r="H29" s="214" t="s">
        <v>559</v>
      </c>
      <c r="I29" s="208">
        <v>2014</v>
      </c>
      <c r="J29" s="199">
        <v>1</v>
      </c>
      <c r="K29" s="200"/>
      <c r="L29" s="200"/>
      <c r="M29" s="202">
        <v>3.3332999999999999</v>
      </c>
      <c r="N29" s="200"/>
      <c r="O29" s="200"/>
      <c r="P29" s="201">
        <v>0.73740000000000006</v>
      </c>
      <c r="Q29" s="200"/>
      <c r="R29" s="200"/>
      <c r="S29" s="217">
        <v>28.406333063677351</v>
      </c>
      <c r="T29" s="58">
        <v>3.3332999999999999</v>
      </c>
      <c r="U29" s="172">
        <f t="shared" si="1"/>
        <v>0</v>
      </c>
      <c r="V29" s="172">
        <f t="shared" si="2"/>
        <v>0</v>
      </c>
      <c r="W29" s="172">
        <f t="shared" si="7"/>
        <v>3.3332999999999999</v>
      </c>
      <c r="X29" s="31">
        <v>0.73740000000000006</v>
      </c>
      <c r="Y29" s="172">
        <f t="shared" si="3"/>
        <v>0</v>
      </c>
      <c r="Z29" s="172">
        <f t="shared" si="4"/>
        <v>0</v>
      </c>
      <c r="AA29" s="172">
        <f t="shared" si="8"/>
        <v>0.73740000000000006</v>
      </c>
      <c r="AB29" s="31">
        <v>28.406333063677351</v>
      </c>
      <c r="AC29" s="170">
        <f t="shared" si="5"/>
        <v>0</v>
      </c>
      <c r="AD29" s="170">
        <f t="shared" si="6"/>
        <v>0</v>
      </c>
      <c r="AE29" s="170">
        <f t="shared" si="9"/>
        <v>28.406333063677351</v>
      </c>
      <c r="AF29" s="193">
        <v>5.4067164513597596</v>
      </c>
      <c r="AG29" s="177"/>
      <c r="AH29" s="317"/>
      <c r="AI29" s="317"/>
      <c r="AJ29" s="317"/>
      <c r="AK29" s="317"/>
    </row>
    <row r="30" spans="2:37" s="170" customFormat="1" x14ac:dyDescent="0.15">
      <c r="B30" s="207" t="s">
        <v>30</v>
      </c>
      <c r="C30" s="206">
        <v>11</v>
      </c>
      <c r="D30" s="206">
        <f t="shared" si="0"/>
        <v>1.1000000000000001</v>
      </c>
      <c r="E30" s="206">
        <v>169</v>
      </c>
      <c r="F30" s="206">
        <v>7</v>
      </c>
      <c r="G30" s="214" t="s">
        <v>591</v>
      </c>
      <c r="H30" s="214" t="s">
        <v>590</v>
      </c>
      <c r="I30" s="208">
        <v>2009</v>
      </c>
      <c r="J30" s="199">
        <v>10</v>
      </c>
      <c r="K30" s="200">
        <v>6.77</v>
      </c>
      <c r="L30" s="200">
        <v>2.87</v>
      </c>
      <c r="M30" s="201">
        <f>K30-L30</f>
        <v>3.8999999999999995</v>
      </c>
      <c r="N30" s="200">
        <v>3.3</v>
      </c>
      <c r="O30" s="200">
        <v>0</v>
      </c>
      <c r="P30" s="201">
        <f>N30-O30</f>
        <v>3.3</v>
      </c>
      <c r="Q30" s="200">
        <v>93.7</v>
      </c>
      <c r="R30" s="200">
        <v>0</v>
      </c>
      <c r="S30" s="217">
        <v>0</v>
      </c>
      <c r="T30" s="172">
        <v>5.9241999999999999</v>
      </c>
      <c r="U30" s="172">
        <f t="shared" si="1"/>
        <v>0.84579999999999966</v>
      </c>
      <c r="V30" s="172">
        <f t="shared" si="2"/>
        <v>3.0541999999999998</v>
      </c>
      <c r="W30" s="172"/>
      <c r="X30" s="172">
        <v>0</v>
      </c>
      <c r="Y30" s="172">
        <f t="shared" si="3"/>
        <v>3.3</v>
      </c>
      <c r="Z30" s="172">
        <f t="shared" si="4"/>
        <v>0</v>
      </c>
      <c r="AA30" s="172"/>
      <c r="AB30" s="100">
        <v>0</v>
      </c>
      <c r="AC30" s="170">
        <f t="shared" si="5"/>
        <v>93.7</v>
      </c>
      <c r="AD30" s="170">
        <f t="shared" si="6"/>
        <v>0</v>
      </c>
      <c r="AF30" s="192">
        <v>5.5476420369073001</v>
      </c>
      <c r="AG30" s="176"/>
      <c r="AH30" s="220"/>
      <c r="AI30" s="220"/>
      <c r="AJ30" s="220"/>
      <c r="AK30" s="220"/>
    </row>
    <row r="31" spans="2:37" s="170" customFormat="1" x14ac:dyDescent="0.15">
      <c r="B31" s="207" t="s">
        <v>23</v>
      </c>
      <c r="C31" s="206">
        <v>14</v>
      </c>
      <c r="D31" s="206">
        <f t="shared" si="0"/>
        <v>1.4</v>
      </c>
      <c r="E31" s="206">
        <v>132</v>
      </c>
      <c r="F31" s="206">
        <v>1.3</v>
      </c>
      <c r="G31" s="214" t="s">
        <v>598</v>
      </c>
      <c r="H31" s="214" t="s">
        <v>597</v>
      </c>
      <c r="I31" s="208">
        <v>2018</v>
      </c>
      <c r="J31" s="199">
        <v>2</v>
      </c>
      <c r="K31" s="202">
        <v>3.5642</v>
      </c>
      <c r="L31" s="202">
        <v>2.4072</v>
      </c>
      <c r="M31" s="201">
        <f>K31-L31</f>
        <v>1.157</v>
      </c>
      <c r="N31" s="201">
        <v>0</v>
      </c>
      <c r="O31" s="201">
        <v>0</v>
      </c>
      <c r="P31" s="201">
        <f>N31-O31</f>
        <v>0</v>
      </c>
      <c r="Q31" s="201">
        <v>0</v>
      </c>
      <c r="R31" s="201">
        <v>0</v>
      </c>
      <c r="S31" s="217">
        <v>0</v>
      </c>
      <c r="T31" s="58">
        <v>2.4072</v>
      </c>
      <c r="U31" s="172">
        <f t="shared" si="1"/>
        <v>1.157</v>
      </c>
      <c r="V31" s="172">
        <f t="shared" si="2"/>
        <v>0</v>
      </c>
      <c r="W31" s="172"/>
      <c r="X31" s="31">
        <v>0</v>
      </c>
      <c r="Y31" s="172">
        <f t="shared" si="3"/>
        <v>0</v>
      </c>
      <c r="Z31" s="172">
        <f t="shared" si="4"/>
        <v>0</v>
      </c>
      <c r="AA31" s="172"/>
      <c r="AB31" s="31">
        <v>0</v>
      </c>
      <c r="AC31" s="170">
        <f t="shared" si="5"/>
        <v>0</v>
      </c>
      <c r="AD31" s="170">
        <f t="shared" si="6"/>
        <v>0</v>
      </c>
      <c r="AF31" s="193">
        <v>5.7</v>
      </c>
      <c r="AG31" s="176"/>
      <c r="AH31" s="220"/>
      <c r="AI31" s="220"/>
      <c r="AJ31" s="220"/>
      <c r="AK31" s="220"/>
    </row>
    <row r="32" spans="2:37" s="170" customFormat="1" x14ac:dyDescent="0.15">
      <c r="B32" s="207" t="s">
        <v>10</v>
      </c>
      <c r="C32" s="206">
        <v>10</v>
      </c>
      <c r="D32" s="206">
        <f t="shared" si="0"/>
        <v>1</v>
      </c>
      <c r="E32" s="210">
        <v>3.65</v>
      </c>
      <c r="F32" s="206">
        <v>0.08</v>
      </c>
      <c r="G32" s="214" t="s">
        <v>574</v>
      </c>
      <c r="H32" s="214" t="s">
        <v>559</v>
      </c>
      <c r="I32" s="208">
        <v>2000</v>
      </c>
      <c r="J32" s="199">
        <v>1</v>
      </c>
      <c r="K32" s="202"/>
      <c r="L32" s="200"/>
      <c r="M32" s="202">
        <v>3.0825999999999998</v>
      </c>
      <c r="N32" s="201"/>
      <c r="O32" s="200"/>
      <c r="P32" s="201">
        <v>1.1847000000000001</v>
      </c>
      <c r="Q32" s="201"/>
      <c r="R32" s="200"/>
      <c r="S32" s="217">
        <v>62.421623900100116</v>
      </c>
      <c r="T32" s="58">
        <v>3.0825999999999998</v>
      </c>
      <c r="U32" s="172">
        <f t="shared" si="1"/>
        <v>0</v>
      </c>
      <c r="V32" s="172">
        <f t="shared" si="2"/>
        <v>0</v>
      </c>
      <c r="W32" s="172">
        <f t="shared" si="7"/>
        <v>3.0825999999999998</v>
      </c>
      <c r="X32" s="31">
        <v>1.1847000000000001</v>
      </c>
      <c r="Y32" s="172">
        <f t="shared" si="3"/>
        <v>0</v>
      </c>
      <c r="Z32" s="172">
        <f t="shared" si="4"/>
        <v>0</v>
      </c>
      <c r="AA32" s="172">
        <f t="shared" si="8"/>
        <v>1.1847000000000001</v>
      </c>
      <c r="AB32" s="31">
        <v>62.421623900100116</v>
      </c>
      <c r="AC32" s="170">
        <f t="shared" si="5"/>
        <v>0</v>
      </c>
      <c r="AD32" s="170">
        <f t="shared" si="6"/>
        <v>0</v>
      </c>
      <c r="AE32" s="170">
        <f t="shared" si="9"/>
        <v>62.421623900100116</v>
      </c>
      <c r="AF32" s="193">
        <v>6.0398197714583199</v>
      </c>
      <c r="AG32" s="177"/>
      <c r="AH32" s="220"/>
      <c r="AI32" s="220"/>
      <c r="AJ32" s="220"/>
      <c r="AK32" s="220"/>
    </row>
    <row r="33" spans="2:37" s="170" customFormat="1" x14ac:dyDescent="0.15">
      <c r="B33" s="207" t="s">
        <v>11</v>
      </c>
      <c r="C33" s="206">
        <v>14</v>
      </c>
      <c r="D33" s="206">
        <f t="shared" si="0"/>
        <v>1.4</v>
      </c>
      <c r="E33" s="206">
        <v>14.08</v>
      </c>
      <c r="F33" s="206">
        <v>3.7999999999999999E-2</v>
      </c>
      <c r="G33" s="214" t="s">
        <v>594</v>
      </c>
      <c r="H33" s="214" t="s">
        <v>593</v>
      </c>
      <c r="I33" s="208">
        <v>2018</v>
      </c>
      <c r="J33" s="199">
        <v>1</v>
      </c>
      <c r="K33" s="200"/>
      <c r="L33" s="200"/>
      <c r="M33" s="202">
        <v>4.6429999999999998</v>
      </c>
      <c r="N33" s="200"/>
      <c r="O33" s="200"/>
      <c r="P33" s="201">
        <v>2.6133000000000002</v>
      </c>
      <c r="Q33" s="200"/>
      <c r="R33" s="200"/>
      <c r="S33" s="217">
        <v>128.75301768734295</v>
      </c>
      <c r="T33" s="58">
        <v>4.6429999999999998</v>
      </c>
      <c r="U33" s="172">
        <f t="shared" si="1"/>
        <v>0</v>
      </c>
      <c r="V33" s="172">
        <f t="shared" si="2"/>
        <v>0</v>
      </c>
      <c r="W33" s="172">
        <f t="shared" si="7"/>
        <v>4.6429999999999998</v>
      </c>
      <c r="X33" s="31">
        <v>2.6133000000000002</v>
      </c>
      <c r="Y33" s="172">
        <f t="shared" si="3"/>
        <v>0</v>
      </c>
      <c r="Z33" s="172">
        <f t="shared" si="4"/>
        <v>0</v>
      </c>
      <c r="AA33" s="172">
        <f t="shared" si="8"/>
        <v>2.6133000000000002</v>
      </c>
      <c r="AB33" s="31">
        <v>128.75301768734295</v>
      </c>
      <c r="AC33" s="170">
        <f t="shared" si="5"/>
        <v>0</v>
      </c>
      <c r="AD33" s="170">
        <f t="shared" si="6"/>
        <v>0</v>
      </c>
      <c r="AE33" s="170">
        <f t="shared" si="9"/>
        <v>128.75301768734295</v>
      </c>
      <c r="AF33" s="192">
        <v>6.9797943736342196</v>
      </c>
      <c r="AG33" s="176"/>
    </row>
    <row r="34" spans="2:37" s="170" customFormat="1" x14ac:dyDescent="0.15">
      <c r="B34" s="207" t="s">
        <v>15</v>
      </c>
      <c r="C34" s="206">
        <v>16</v>
      </c>
      <c r="D34" s="206">
        <f t="shared" si="0"/>
        <v>1.6</v>
      </c>
      <c r="E34" s="206">
        <v>37.83</v>
      </c>
      <c r="F34" s="206">
        <v>0.05</v>
      </c>
      <c r="G34" s="214" t="s">
        <v>587</v>
      </c>
      <c r="H34" s="214" t="s">
        <v>586</v>
      </c>
      <c r="I34" s="208">
        <v>2013</v>
      </c>
      <c r="J34" s="199">
        <v>2</v>
      </c>
      <c r="K34" s="202">
        <v>12.369400000000001</v>
      </c>
      <c r="L34" s="202">
        <v>3.6943000000000001</v>
      </c>
      <c r="M34" s="201">
        <f>K34-L34</f>
        <v>8.6751000000000005</v>
      </c>
      <c r="N34" s="201">
        <v>8.6751000000000005</v>
      </c>
      <c r="O34" s="201">
        <v>0.29160000000000003</v>
      </c>
      <c r="P34" s="201">
        <f>N34-O34</f>
        <v>8.3834999999999997</v>
      </c>
      <c r="Q34" s="201">
        <v>234.82391792761825</v>
      </c>
      <c r="R34" s="201">
        <v>8.5696652658183297</v>
      </c>
      <c r="S34" s="217">
        <v>8.5696652658183297</v>
      </c>
      <c r="T34" s="58">
        <v>3.6943000000000001</v>
      </c>
      <c r="U34" s="172">
        <f t="shared" si="1"/>
        <v>8.6751000000000005</v>
      </c>
      <c r="V34" s="172">
        <f t="shared" si="2"/>
        <v>0</v>
      </c>
      <c r="W34" s="172"/>
      <c r="X34" s="31">
        <v>0.29160000000000003</v>
      </c>
      <c r="Y34" s="172">
        <f t="shared" si="3"/>
        <v>8.3834999999999997</v>
      </c>
      <c r="Z34" s="172">
        <f t="shared" si="4"/>
        <v>0</v>
      </c>
      <c r="AA34" s="172"/>
      <c r="AB34" s="31">
        <v>8.5696652658183297</v>
      </c>
      <c r="AC34" s="170">
        <f t="shared" si="5"/>
        <v>226.25425266179991</v>
      </c>
      <c r="AD34" s="170">
        <f t="shared" si="6"/>
        <v>0</v>
      </c>
      <c r="AF34" s="193">
        <v>7.4438900324675998</v>
      </c>
      <c r="AG34" s="176"/>
    </row>
    <row r="35" spans="2:37" s="170" customFormat="1" ht="12.5" customHeight="1" x14ac:dyDescent="0.15">
      <c r="B35" s="205" t="s">
        <v>25</v>
      </c>
      <c r="C35" s="206">
        <v>22</v>
      </c>
      <c r="D35" s="206">
        <f t="shared" si="0"/>
        <v>2.2000000000000002</v>
      </c>
      <c r="E35" s="210">
        <v>485.5</v>
      </c>
      <c r="F35" s="206">
        <v>1.5</v>
      </c>
      <c r="G35" s="214" t="s">
        <v>562</v>
      </c>
      <c r="H35" s="214" t="s">
        <v>561</v>
      </c>
      <c r="I35" s="208">
        <v>2017</v>
      </c>
      <c r="J35" s="199">
        <v>2</v>
      </c>
      <c r="K35" s="202">
        <v>27.5626</v>
      </c>
      <c r="L35" s="202">
        <v>21.172000000000001</v>
      </c>
      <c r="M35" s="201">
        <f>K35-L35</f>
        <v>6.3905999999999992</v>
      </c>
      <c r="N35" s="201">
        <v>17.100300000000001</v>
      </c>
      <c r="O35" s="201">
        <v>0</v>
      </c>
      <c r="P35" s="201">
        <f>N35-O35</f>
        <v>17.100300000000001</v>
      </c>
      <c r="Q35" s="201">
        <v>163.4468520306242</v>
      </c>
      <c r="R35" s="201">
        <v>0</v>
      </c>
      <c r="S35" s="217">
        <v>0</v>
      </c>
      <c r="T35" s="172">
        <v>21.172000000000001</v>
      </c>
      <c r="U35" s="172">
        <f t="shared" si="1"/>
        <v>6.3905999999999992</v>
      </c>
      <c r="V35" s="172">
        <f t="shared" si="2"/>
        <v>0</v>
      </c>
      <c r="W35" s="172"/>
      <c r="X35" s="172">
        <v>0</v>
      </c>
      <c r="Y35" s="172">
        <f t="shared" si="3"/>
        <v>17.100300000000001</v>
      </c>
      <c r="Z35" s="172">
        <f t="shared" si="4"/>
        <v>0</v>
      </c>
      <c r="AA35" s="172"/>
      <c r="AB35" s="172">
        <v>0</v>
      </c>
      <c r="AC35" s="170">
        <f t="shared" si="5"/>
        <v>163.4468520306242</v>
      </c>
      <c r="AD35" s="170">
        <f t="shared" si="6"/>
        <v>0</v>
      </c>
      <c r="AF35" s="193">
        <v>8.1999999999999993</v>
      </c>
      <c r="AG35" s="170" t="s">
        <v>687</v>
      </c>
      <c r="AH35" s="318" t="s">
        <v>688</v>
      </c>
      <c r="AI35" s="318"/>
      <c r="AJ35" s="318"/>
      <c r="AK35" s="318"/>
    </row>
    <row r="36" spans="2:37" s="170" customFormat="1" x14ac:dyDescent="0.15">
      <c r="B36" s="207" t="s">
        <v>18</v>
      </c>
      <c r="C36" s="206">
        <v>14</v>
      </c>
      <c r="D36" s="206">
        <f t="shared" si="0"/>
        <v>1.4</v>
      </c>
      <c r="E36" s="206">
        <v>65.8</v>
      </c>
      <c r="F36" s="206">
        <v>0.67</v>
      </c>
      <c r="G36" s="214" t="s">
        <v>560</v>
      </c>
      <c r="H36" s="214" t="s">
        <v>559</v>
      </c>
      <c r="I36" s="208">
        <v>2012</v>
      </c>
      <c r="J36" s="199">
        <v>2</v>
      </c>
      <c r="K36" s="202">
        <v>30.902999999999999</v>
      </c>
      <c r="L36" s="202">
        <v>3.6642999999999999</v>
      </c>
      <c r="M36" s="201">
        <f>K36-L36</f>
        <v>27.238699999999998</v>
      </c>
      <c r="N36" s="201">
        <v>14.757899999999999</v>
      </c>
      <c r="O36" s="201">
        <v>0</v>
      </c>
      <c r="P36" s="201">
        <f>N36-O36</f>
        <v>14.757899999999999</v>
      </c>
      <c r="Q36" s="201">
        <v>91.407919430663185</v>
      </c>
      <c r="R36" s="201">
        <v>0</v>
      </c>
      <c r="S36" s="217">
        <v>91.407919430663185</v>
      </c>
      <c r="T36" s="172">
        <v>30.902999999999999</v>
      </c>
      <c r="U36" s="172">
        <f t="shared" si="1"/>
        <v>0</v>
      </c>
      <c r="V36" s="172">
        <f t="shared" si="2"/>
        <v>27.238699999999998</v>
      </c>
      <c r="W36" s="172"/>
      <c r="X36" s="172">
        <v>14.757899999999999</v>
      </c>
      <c r="Y36" s="172">
        <f t="shared" si="3"/>
        <v>0</v>
      </c>
      <c r="Z36" s="172">
        <f t="shared" si="4"/>
        <v>14.757899999999999</v>
      </c>
      <c r="AA36" s="172"/>
      <c r="AB36" s="31">
        <v>91.407919430663185</v>
      </c>
      <c r="AC36" s="170">
        <f t="shared" si="5"/>
        <v>0</v>
      </c>
      <c r="AD36" s="170">
        <f t="shared" si="6"/>
        <v>91.407919430663185</v>
      </c>
      <c r="AF36" s="193">
        <v>8.3322845403959303</v>
      </c>
      <c r="AG36" s="177"/>
      <c r="AH36" s="318"/>
      <c r="AI36" s="318"/>
      <c r="AJ36" s="318"/>
      <c r="AK36" s="318"/>
    </row>
    <row r="37" spans="2:37" s="170" customFormat="1" x14ac:dyDescent="0.15">
      <c r="B37" s="205" t="s">
        <v>32</v>
      </c>
      <c r="C37" s="206">
        <v>13</v>
      </c>
      <c r="D37" s="206">
        <f t="shared" si="0"/>
        <v>1.3</v>
      </c>
      <c r="E37" s="206">
        <v>206.92</v>
      </c>
      <c r="F37" s="206">
        <v>0.32</v>
      </c>
      <c r="G37" s="214" t="s">
        <v>595</v>
      </c>
      <c r="H37" s="214" t="s">
        <v>559</v>
      </c>
      <c r="I37" s="208">
        <v>2017</v>
      </c>
      <c r="J37" s="199">
        <v>1</v>
      </c>
      <c r="K37" s="200"/>
      <c r="L37" s="200"/>
      <c r="M37" s="200">
        <v>16.6279</v>
      </c>
      <c r="N37" s="200"/>
      <c r="O37" s="200"/>
      <c r="P37" s="200">
        <v>6.6670999999999996</v>
      </c>
      <c r="Q37" s="200"/>
      <c r="R37" s="200"/>
      <c r="S37" s="217">
        <v>66.933378845072667</v>
      </c>
      <c r="T37" s="172">
        <v>16.6279</v>
      </c>
      <c r="U37" s="172">
        <f t="shared" si="1"/>
        <v>0</v>
      </c>
      <c r="V37" s="172">
        <f t="shared" si="2"/>
        <v>0</v>
      </c>
      <c r="W37" s="172">
        <f t="shared" si="7"/>
        <v>16.6279</v>
      </c>
      <c r="X37" s="172">
        <v>6.6670999999999996</v>
      </c>
      <c r="Y37" s="172">
        <f t="shared" si="3"/>
        <v>0</v>
      </c>
      <c r="Z37" s="172">
        <f t="shared" si="4"/>
        <v>0</v>
      </c>
      <c r="AA37" s="172">
        <f t="shared" si="8"/>
        <v>6.6670999999999996</v>
      </c>
      <c r="AB37" s="31">
        <v>66.933378845072667</v>
      </c>
      <c r="AC37" s="170">
        <f t="shared" si="5"/>
        <v>0</v>
      </c>
      <c r="AD37" s="170">
        <f t="shared" si="6"/>
        <v>0</v>
      </c>
      <c r="AE37" s="170">
        <f t="shared" si="9"/>
        <v>66.933378845072667</v>
      </c>
      <c r="AF37" s="193">
        <v>8.5748737267629203</v>
      </c>
      <c r="AG37" s="176"/>
      <c r="AH37" s="318"/>
      <c r="AI37" s="318"/>
      <c r="AJ37" s="318"/>
      <c r="AK37" s="318"/>
    </row>
    <row r="38" spans="2:37" s="170" customFormat="1" x14ac:dyDescent="0.15">
      <c r="B38" s="205" t="s">
        <v>13</v>
      </c>
      <c r="C38" s="206">
        <v>23</v>
      </c>
      <c r="D38" s="206">
        <f t="shared" si="0"/>
        <v>2.2999999999999998</v>
      </c>
      <c r="E38" s="206">
        <v>34.86</v>
      </c>
      <c r="F38" s="206">
        <v>0.32</v>
      </c>
      <c r="G38" s="214" t="s">
        <v>568</v>
      </c>
      <c r="H38" s="214" t="s">
        <v>569</v>
      </c>
      <c r="I38" s="208">
        <v>2019</v>
      </c>
      <c r="J38" s="199">
        <v>1</v>
      </c>
      <c r="K38" s="200"/>
      <c r="L38" s="200"/>
      <c r="M38" s="202">
        <v>12.369400000000001</v>
      </c>
      <c r="N38" s="200"/>
      <c r="O38" s="200"/>
      <c r="P38" s="201">
        <v>8.6751000000000005</v>
      </c>
      <c r="Q38" s="200"/>
      <c r="R38" s="200"/>
      <c r="S38" s="217">
        <v>234.82391792761825</v>
      </c>
      <c r="T38" s="58">
        <v>12.369400000000001</v>
      </c>
      <c r="U38" s="172">
        <f t="shared" si="1"/>
        <v>0</v>
      </c>
      <c r="V38" s="172">
        <f t="shared" si="2"/>
        <v>0</v>
      </c>
      <c r="W38" s="172">
        <f t="shared" si="7"/>
        <v>12.369400000000001</v>
      </c>
      <c r="X38" s="31">
        <v>8.6751000000000005</v>
      </c>
      <c r="Y38" s="172">
        <f t="shared" si="3"/>
        <v>0</v>
      </c>
      <c r="Z38" s="172">
        <f t="shared" si="4"/>
        <v>0</v>
      </c>
      <c r="AA38" s="172">
        <f t="shared" si="8"/>
        <v>8.6751000000000005</v>
      </c>
      <c r="AB38" s="31">
        <v>234.82391792761825</v>
      </c>
      <c r="AC38" s="170">
        <f t="shared" si="5"/>
        <v>0</v>
      </c>
      <c r="AD38" s="170">
        <f t="shared" si="6"/>
        <v>0</v>
      </c>
      <c r="AE38" s="170">
        <f t="shared" si="9"/>
        <v>234.82391792761825</v>
      </c>
      <c r="AF38" s="192">
        <v>10.680265366967999</v>
      </c>
      <c r="AG38" s="175"/>
      <c r="AH38" s="318"/>
      <c r="AI38" s="318"/>
      <c r="AJ38" s="318"/>
      <c r="AK38" s="318"/>
    </row>
    <row r="39" spans="2:37" s="170" customFormat="1" x14ac:dyDescent="0.15">
      <c r="B39" s="207" t="s">
        <v>34</v>
      </c>
      <c r="C39" s="206">
        <v>23</v>
      </c>
      <c r="D39" s="206">
        <f t="shared" si="0"/>
        <v>2.2999999999999998</v>
      </c>
      <c r="E39" s="206">
        <v>227.8</v>
      </c>
      <c r="F39" s="206">
        <v>0.9</v>
      </c>
      <c r="G39" s="214" t="s">
        <v>584</v>
      </c>
      <c r="H39" s="214" t="s">
        <v>583</v>
      </c>
      <c r="I39" s="208">
        <v>2014</v>
      </c>
      <c r="J39" s="199">
        <v>2</v>
      </c>
      <c r="K39" s="202">
        <v>12.148</v>
      </c>
      <c r="L39" s="202">
        <v>11.6945</v>
      </c>
      <c r="M39" s="201">
        <f>K39-L39</f>
        <v>0.45350000000000001</v>
      </c>
      <c r="N39" s="201">
        <v>6.1428000000000003</v>
      </c>
      <c r="O39" s="201">
        <v>0</v>
      </c>
      <c r="P39" s="201">
        <f>N39-O39</f>
        <v>6.1428000000000003</v>
      </c>
      <c r="Q39" s="201">
        <v>102.29134749883434</v>
      </c>
      <c r="R39" s="201">
        <v>0</v>
      </c>
      <c r="S39" s="217">
        <v>102.29134749883434</v>
      </c>
      <c r="T39" s="58">
        <v>12.148</v>
      </c>
      <c r="U39" s="172">
        <f t="shared" si="1"/>
        <v>0</v>
      </c>
      <c r="V39" s="172">
        <f t="shared" si="2"/>
        <v>0.45350000000000001</v>
      </c>
      <c r="W39" s="172"/>
      <c r="X39" s="31">
        <v>6.1428000000000003</v>
      </c>
      <c r="Y39" s="172">
        <f t="shared" si="3"/>
        <v>0</v>
      </c>
      <c r="Z39" s="172">
        <f t="shared" si="4"/>
        <v>6.1428000000000003</v>
      </c>
      <c r="AA39" s="172"/>
      <c r="AB39" s="31">
        <v>102.29134749883434</v>
      </c>
      <c r="AC39" s="170">
        <f t="shared" si="5"/>
        <v>0</v>
      </c>
      <c r="AD39" s="170">
        <f t="shared" si="6"/>
        <v>102.29134749883434</v>
      </c>
      <c r="AF39" s="193">
        <v>12.7</v>
      </c>
      <c r="AG39" s="176"/>
    </row>
    <row r="40" spans="2:37" s="171" customFormat="1" ht="12.5" customHeight="1" x14ac:dyDescent="0.15">
      <c r="B40" s="205" t="s">
        <v>36</v>
      </c>
      <c r="C40" s="206">
        <v>31</v>
      </c>
      <c r="D40" s="206">
        <f t="shared" si="0"/>
        <v>3.1</v>
      </c>
      <c r="E40" s="206">
        <v>446.5</v>
      </c>
      <c r="F40" s="206">
        <v>6.5</v>
      </c>
      <c r="G40" s="214" t="s">
        <v>564</v>
      </c>
      <c r="H40" s="214" t="s">
        <v>563</v>
      </c>
      <c r="I40" s="208">
        <v>2019</v>
      </c>
      <c r="J40" s="199">
        <v>5</v>
      </c>
      <c r="K40" s="200">
        <v>29.78</v>
      </c>
      <c r="L40" s="200">
        <v>7.98</v>
      </c>
      <c r="M40" s="201">
        <v>29.78</v>
      </c>
      <c r="N40" s="200">
        <v>20.3</v>
      </c>
      <c r="O40" s="200">
        <v>0</v>
      </c>
      <c r="P40" s="201">
        <v>20.3</v>
      </c>
      <c r="Q40" s="200">
        <v>213.8</v>
      </c>
      <c r="R40" s="200">
        <v>0</v>
      </c>
      <c r="S40" s="217">
        <v>0</v>
      </c>
      <c r="T40" s="173">
        <v>10.539</v>
      </c>
      <c r="U40" s="173">
        <f t="shared" si="1"/>
        <v>19.241</v>
      </c>
      <c r="V40" s="173">
        <f t="shared" si="2"/>
        <v>2.5589999999999993</v>
      </c>
      <c r="W40" s="172"/>
      <c r="X40" s="173">
        <v>0</v>
      </c>
      <c r="Y40" s="173">
        <f t="shared" si="3"/>
        <v>20.3</v>
      </c>
      <c r="Z40" s="173">
        <f t="shared" si="4"/>
        <v>0</v>
      </c>
      <c r="AA40" s="172"/>
      <c r="AB40" s="173">
        <v>0</v>
      </c>
      <c r="AC40" s="170">
        <f t="shared" si="5"/>
        <v>213.8</v>
      </c>
      <c r="AD40" s="171">
        <f t="shared" si="6"/>
        <v>0</v>
      </c>
      <c r="AE40" s="170"/>
      <c r="AF40" s="193">
        <v>12.9</v>
      </c>
      <c r="AG40" s="171" t="s">
        <v>687</v>
      </c>
      <c r="AH40" s="318" t="s">
        <v>632</v>
      </c>
      <c r="AI40" s="318"/>
      <c r="AJ40" s="318"/>
      <c r="AK40" s="318"/>
    </row>
    <row r="41" spans="2:37" s="170" customFormat="1" x14ac:dyDescent="0.15">
      <c r="B41" s="207" t="s">
        <v>554</v>
      </c>
      <c r="C41" s="206">
        <v>23</v>
      </c>
      <c r="D41" s="206">
        <f t="shared" si="0"/>
        <v>2.2999999999999998</v>
      </c>
      <c r="E41" s="206">
        <v>251.5</v>
      </c>
      <c r="F41" s="206">
        <v>2.9</v>
      </c>
      <c r="G41" s="214" t="s">
        <v>556</v>
      </c>
      <c r="H41" s="235" t="s">
        <v>557</v>
      </c>
      <c r="I41" s="211">
        <v>2019</v>
      </c>
      <c r="J41" s="199">
        <v>3</v>
      </c>
      <c r="K41" s="202">
        <v>51.357700000000001</v>
      </c>
      <c r="L41" s="202">
        <v>8.9450000000000003</v>
      </c>
      <c r="M41" s="201">
        <f>K41-L41</f>
        <v>42.412700000000001</v>
      </c>
      <c r="N41" s="201">
        <v>22.972300000000001</v>
      </c>
      <c r="O41" s="201">
        <v>0</v>
      </c>
      <c r="P41" s="201">
        <f>N41-O41</f>
        <v>22.972300000000001</v>
      </c>
      <c r="Q41" s="201">
        <v>80.92998513320228</v>
      </c>
      <c r="R41" s="201">
        <v>0</v>
      </c>
      <c r="S41" s="217">
        <v>80.92998513320228</v>
      </c>
      <c r="T41" s="58">
        <v>51.357700000000001</v>
      </c>
      <c r="U41" s="172">
        <f t="shared" si="1"/>
        <v>0</v>
      </c>
      <c r="V41" s="172">
        <f t="shared" si="2"/>
        <v>42.412700000000001</v>
      </c>
      <c r="W41" s="172"/>
      <c r="X41" s="31">
        <v>22.972300000000001</v>
      </c>
      <c r="Y41" s="172">
        <f t="shared" si="3"/>
        <v>0</v>
      </c>
      <c r="Z41" s="172">
        <f t="shared" si="4"/>
        <v>22.972300000000001</v>
      </c>
      <c r="AA41" s="172"/>
      <c r="AB41" s="31">
        <v>80.92998513320228</v>
      </c>
      <c r="AC41" s="170">
        <f t="shared" si="5"/>
        <v>0</v>
      </c>
      <c r="AD41" s="170">
        <f t="shared" si="6"/>
        <v>80.92998513320228</v>
      </c>
      <c r="AF41" s="193">
        <v>16.6648281305621</v>
      </c>
      <c r="AG41" s="177"/>
      <c r="AH41" s="318"/>
      <c r="AI41" s="318"/>
      <c r="AJ41" s="318"/>
      <c r="AK41" s="318"/>
    </row>
    <row r="42" spans="2:37" s="170" customFormat="1" x14ac:dyDescent="0.15">
      <c r="B42" s="207" t="s">
        <v>29</v>
      </c>
      <c r="C42" s="206">
        <v>40</v>
      </c>
      <c r="D42" s="206">
        <f t="shared" si="0"/>
        <v>4</v>
      </c>
      <c r="E42" s="206">
        <v>146.06</v>
      </c>
      <c r="F42" s="206">
        <v>0.16</v>
      </c>
      <c r="G42" s="214" t="s">
        <v>579</v>
      </c>
      <c r="H42" s="214" t="s">
        <v>559</v>
      </c>
      <c r="I42" s="208">
        <v>2019</v>
      </c>
      <c r="J42" s="199">
        <v>1</v>
      </c>
      <c r="K42" s="200"/>
      <c r="L42" s="200"/>
      <c r="M42" s="202">
        <v>13.144600000000001</v>
      </c>
      <c r="N42" s="200"/>
      <c r="O42" s="200"/>
      <c r="P42" s="201">
        <v>4.7739000000000003</v>
      </c>
      <c r="Q42" s="200"/>
      <c r="R42" s="200"/>
      <c r="S42" s="217">
        <v>57.031072670147097</v>
      </c>
      <c r="T42" s="58">
        <v>13.144600000000001</v>
      </c>
      <c r="U42" s="172">
        <f t="shared" si="1"/>
        <v>0</v>
      </c>
      <c r="V42" s="172">
        <f t="shared" si="2"/>
        <v>0</v>
      </c>
      <c r="W42" s="172">
        <f t="shared" si="7"/>
        <v>13.144600000000001</v>
      </c>
      <c r="X42" s="31">
        <v>4.7739000000000003</v>
      </c>
      <c r="Y42" s="172">
        <f t="shared" si="3"/>
        <v>0</v>
      </c>
      <c r="Z42" s="172">
        <f t="shared" si="4"/>
        <v>0</v>
      </c>
      <c r="AA42" s="172">
        <f t="shared" si="8"/>
        <v>4.7739000000000003</v>
      </c>
      <c r="AB42" s="31">
        <v>57.031072670147097</v>
      </c>
      <c r="AC42" s="170">
        <f t="shared" si="5"/>
        <v>0</v>
      </c>
      <c r="AD42" s="170">
        <f t="shared" si="6"/>
        <v>0</v>
      </c>
      <c r="AE42" s="170">
        <f t="shared" si="9"/>
        <v>57.031072670147097</v>
      </c>
      <c r="AF42" s="192">
        <v>21.574418878070901</v>
      </c>
      <c r="AG42" s="176"/>
      <c r="AH42" s="318"/>
      <c r="AI42" s="318"/>
      <c r="AJ42" s="318"/>
      <c r="AK42" s="318"/>
    </row>
    <row r="43" spans="2:37" s="170" customFormat="1" x14ac:dyDescent="0.15">
      <c r="B43" s="205" t="s">
        <v>14</v>
      </c>
      <c r="C43" s="206">
        <v>51</v>
      </c>
      <c r="D43" s="206">
        <f t="shared" si="0"/>
        <v>5.0999999999999996</v>
      </c>
      <c r="E43" s="206">
        <v>36.630000000000003</v>
      </c>
      <c r="F43" s="206">
        <v>0.92</v>
      </c>
      <c r="G43" s="214" t="s">
        <v>658</v>
      </c>
      <c r="H43" s="214" t="s">
        <v>559</v>
      </c>
      <c r="I43" s="208">
        <v>2019</v>
      </c>
      <c r="J43" s="199">
        <v>1</v>
      </c>
      <c r="K43" s="200"/>
      <c r="L43" s="200"/>
      <c r="M43" s="202">
        <v>12.369400000000001</v>
      </c>
      <c r="N43" s="200"/>
      <c r="O43" s="200"/>
      <c r="P43" s="201">
        <v>8.6751000000000005</v>
      </c>
      <c r="Q43" s="200"/>
      <c r="R43" s="200"/>
      <c r="S43" s="217">
        <v>234.82391792761825</v>
      </c>
      <c r="T43" s="58">
        <v>12.369400000000001</v>
      </c>
      <c r="U43" s="172">
        <f t="shared" si="1"/>
        <v>0</v>
      </c>
      <c r="V43" s="172">
        <f t="shared" si="2"/>
        <v>0</v>
      </c>
      <c r="W43" s="172">
        <f t="shared" si="7"/>
        <v>12.369400000000001</v>
      </c>
      <c r="X43" s="31">
        <v>8.6751000000000005</v>
      </c>
      <c r="Y43" s="172">
        <f t="shared" si="3"/>
        <v>0</v>
      </c>
      <c r="Z43" s="172">
        <f t="shared" si="4"/>
        <v>0</v>
      </c>
      <c r="AA43" s="172">
        <f t="shared" si="8"/>
        <v>8.6751000000000005</v>
      </c>
      <c r="AB43" s="31">
        <v>234.82391792761825</v>
      </c>
      <c r="AC43" s="170">
        <f t="shared" si="5"/>
        <v>0</v>
      </c>
      <c r="AD43" s="170">
        <f t="shared" si="6"/>
        <v>0</v>
      </c>
      <c r="AE43" s="170">
        <f t="shared" si="9"/>
        <v>234.82391792761825</v>
      </c>
      <c r="AF43" s="193">
        <v>21.671456614360501</v>
      </c>
      <c r="AG43" s="176"/>
      <c r="AH43" s="318"/>
      <c r="AI43" s="318"/>
      <c r="AJ43" s="318"/>
      <c r="AK43" s="318"/>
    </row>
    <row r="44" spans="2:37" s="170" customFormat="1" x14ac:dyDescent="0.15">
      <c r="B44" s="205" t="s">
        <v>19</v>
      </c>
      <c r="C44" s="206">
        <v>85</v>
      </c>
      <c r="D44" s="206">
        <f t="shared" si="0"/>
        <v>8.5</v>
      </c>
      <c r="E44" s="206">
        <v>66.052000000000007</v>
      </c>
      <c r="F44" s="206">
        <v>4.2999999999999997E-2</v>
      </c>
      <c r="G44" s="214" t="s">
        <v>570</v>
      </c>
      <c r="H44" s="214" t="s">
        <v>571</v>
      </c>
      <c r="I44" s="208">
        <v>2018</v>
      </c>
      <c r="J44" s="199">
        <v>1</v>
      </c>
      <c r="K44" s="200"/>
      <c r="L44" s="200"/>
      <c r="M44" s="200">
        <v>30.902999999999999</v>
      </c>
      <c r="N44" s="200"/>
      <c r="O44" s="200"/>
      <c r="P44" s="200">
        <v>14.757899999999999</v>
      </c>
      <c r="Q44" s="200"/>
      <c r="R44" s="200"/>
      <c r="S44" s="217">
        <v>91.407919430663185</v>
      </c>
      <c r="T44" s="172">
        <v>30.902999999999999</v>
      </c>
      <c r="U44" s="172">
        <f t="shared" si="1"/>
        <v>0</v>
      </c>
      <c r="V44" s="172">
        <f t="shared" si="2"/>
        <v>0</v>
      </c>
      <c r="W44" s="172">
        <f t="shared" si="7"/>
        <v>30.902999999999999</v>
      </c>
      <c r="X44" s="172">
        <v>14.757899999999999</v>
      </c>
      <c r="Y44" s="172">
        <f t="shared" si="3"/>
        <v>0</v>
      </c>
      <c r="Z44" s="172">
        <f t="shared" si="4"/>
        <v>0</v>
      </c>
      <c r="AA44" s="172">
        <f t="shared" si="8"/>
        <v>14.757899999999999</v>
      </c>
      <c r="AB44" s="31">
        <v>91.407919430663185</v>
      </c>
      <c r="AC44" s="170">
        <f t="shared" si="5"/>
        <v>0</v>
      </c>
      <c r="AD44" s="170">
        <f t="shared" si="6"/>
        <v>0</v>
      </c>
      <c r="AE44" s="170">
        <f t="shared" si="9"/>
        <v>91.407919430663185</v>
      </c>
      <c r="AF44" s="193">
        <v>27.2550263373032</v>
      </c>
      <c r="AG44" s="175"/>
      <c r="AH44" s="318"/>
      <c r="AI44" s="318"/>
      <c r="AJ44" s="318"/>
      <c r="AK44" s="318"/>
    </row>
    <row r="45" spans="2:37" s="170" customFormat="1" x14ac:dyDescent="0.15">
      <c r="B45" s="207" t="s">
        <v>37</v>
      </c>
      <c r="C45" s="206">
        <v>29</v>
      </c>
      <c r="D45" s="206">
        <f t="shared" si="0"/>
        <v>2.9</v>
      </c>
      <c r="E45" s="206">
        <v>380.9</v>
      </c>
      <c r="F45" s="206">
        <v>4.5999999999999996</v>
      </c>
      <c r="G45" s="214" t="s">
        <v>596</v>
      </c>
      <c r="H45" s="214" t="s">
        <v>559</v>
      </c>
      <c r="I45" s="208">
        <v>2012</v>
      </c>
      <c r="J45" s="199">
        <v>3</v>
      </c>
      <c r="K45" s="202">
        <v>22.778700000000001</v>
      </c>
      <c r="L45" s="202">
        <v>10.845700000000001</v>
      </c>
      <c r="M45" s="201">
        <f>K45-L45</f>
        <v>11.933</v>
      </c>
      <c r="N45" s="201">
        <v>10.7</v>
      </c>
      <c r="O45" s="201">
        <v>0</v>
      </c>
      <c r="P45" s="201">
        <f>N45-O45</f>
        <v>10.7</v>
      </c>
      <c r="Q45" s="201">
        <v>88.585692168859254</v>
      </c>
      <c r="R45" s="201">
        <v>0</v>
      </c>
      <c r="S45" s="217">
        <v>11.368560812119071</v>
      </c>
      <c r="T45" s="58">
        <v>12.0787</v>
      </c>
      <c r="U45" s="172">
        <f t="shared" si="1"/>
        <v>10.700000000000001</v>
      </c>
      <c r="V45" s="172">
        <f t="shared" si="2"/>
        <v>1.2329999999999988</v>
      </c>
      <c r="W45" s="172"/>
      <c r="X45" s="31">
        <v>1.2330000000000001</v>
      </c>
      <c r="Y45" s="172">
        <f t="shared" si="3"/>
        <v>9.4669999999999987</v>
      </c>
      <c r="Z45" s="172">
        <f t="shared" si="4"/>
        <v>1.2330000000000001</v>
      </c>
      <c r="AA45" s="172"/>
      <c r="AB45" s="31">
        <v>11.368560812119071</v>
      </c>
      <c r="AC45" s="170">
        <f t="shared" si="5"/>
        <v>77.217131356740182</v>
      </c>
      <c r="AD45" s="170">
        <f t="shared" si="6"/>
        <v>11.368560812119071</v>
      </c>
      <c r="AF45" s="193">
        <v>27.812521491294799</v>
      </c>
      <c r="AG45" s="176"/>
    </row>
    <row r="46" spans="2:37" x14ac:dyDescent="0.15">
      <c r="B46" s="216" t="s">
        <v>661</v>
      </c>
      <c r="J46" s="166"/>
      <c r="K46" s="166"/>
      <c r="L46" s="166"/>
      <c r="M46" s="166"/>
      <c r="N46" s="166"/>
      <c r="O46" s="166"/>
      <c r="P46" s="166"/>
      <c r="Q46" s="166"/>
      <c r="R46" s="166"/>
      <c r="S46" s="166"/>
      <c r="T46" s="166"/>
      <c r="U46" s="166"/>
      <c r="V46" s="166"/>
      <c r="W46" s="172" t="str">
        <f t="shared" si="7"/>
        <v/>
      </c>
      <c r="X46" s="166"/>
      <c r="Y46" s="166"/>
      <c r="Z46" s="166"/>
      <c r="AA46" s="172" t="str">
        <f t="shared" si="8"/>
        <v/>
      </c>
      <c r="AB46" s="166"/>
    </row>
    <row r="47" spans="2:37" x14ac:dyDescent="0.15">
      <c r="B47" s="319" t="s">
        <v>704</v>
      </c>
      <c r="C47" s="319"/>
      <c r="D47" s="319"/>
      <c r="E47" s="319"/>
      <c r="F47" s="319"/>
      <c r="G47" s="319"/>
      <c r="J47" s="166"/>
      <c r="K47" s="166"/>
      <c r="L47"/>
      <c r="M47"/>
      <c r="N47" s="58"/>
      <c r="O47" s="58"/>
      <c r="P47" s="58"/>
      <c r="Q47" s="45"/>
      <c r="R47" s="31"/>
      <c r="S47" s="31"/>
      <c r="T47" s="166"/>
      <c r="U47" s="166"/>
      <c r="V47" s="166"/>
      <c r="W47" s="172" t="str">
        <f t="shared" si="7"/>
        <v/>
      </c>
      <c r="X47" s="166"/>
      <c r="Y47" s="166"/>
      <c r="Z47" s="166"/>
      <c r="AA47" s="172" t="str">
        <f t="shared" si="8"/>
        <v/>
      </c>
      <c r="AB47" s="166"/>
    </row>
    <row r="48" spans="2:37" x14ac:dyDescent="0.15">
      <c r="B48" s="319"/>
      <c r="C48" s="319"/>
      <c r="D48" s="319"/>
      <c r="E48" s="319"/>
      <c r="F48" s="319"/>
      <c r="G48" s="319"/>
      <c r="J48" s="166"/>
      <c r="K48" s="166"/>
      <c r="L48"/>
      <c r="M48"/>
      <c r="N48" s="58"/>
      <c r="O48" s="58"/>
      <c r="P48" s="58"/>
      <c r="Q48" s="45"/>
      <c r="R48" s="31"/>
      <c r="S48" s="31"/>
      <c r="T48" s="166"/>
      <c r="U48" s="166"/>
      <c r="V48" s="166"/>
      <c r="W48" s="172" t="str">
        <f t="shared" si="7"/>
        <v/>
      </c>
      <c r="X48" s="166"/>
      <c r="Y48" s="166"/>
      <c r="Z48" s="166"/>
      <c r="AA48" s="172" t="str">
        <f t="shared" si="8"/>
        <v/>
      </c>
      <c r="AB48" s="166"/>
    </row>
    <row r="49" spans="2:33" x14ac:dyDescent="0.15">
      <c r="B49" s="216" t="s">
        <v>662</v>
      </c>
      <c r="J49" s="166"/>
      <c r="K49" s="166"/>
      <c r="L49"/>
      <c r="M49"/>
      <c r="N49" s="58"/>
      <c r="O49" s="58"/>
      <c r="P49" s="58"/>
      <c r="Q49" s="45"/>
      <c r="R49" s="31"/>
      <c r="S49" s="31"/>
      <c r="T49" s="166"/>
      <c r="U49" s="166"/>
      <c r="V49" s="166"/>
      <c r="W49" s="172" t="str">
        <f t="shared" si="7"/>
        <v/>
      </c>
      <c r="X49" s="166"/>
      <c r="Y49" s="166"/>
      <c r="Z49" s="166"/>
      <c r="AA49" s="172" t="str">
        <f t="shared" si="8"/>
        <v/>
      </c>
      <c r="AB49" s="166"/>
    </row>
    <row r="50" spans="2:33" x14ac:dyDescent="0.15">
      <c r="B50" s="216"/>
      <c r="J50" s="166"/>
      <c r="K50" s="166"/>
      <c r="L50"/>
      <c r="M50"/>
      <c r="N50" s="58"/>
      <c r="O50" s="58"/>
      <c r="P50" s="58"/>
      <c r="Q50" s="45"/>
      <c r="R50" s="31"/>
      <c r="S50" s="31"/>
      <c r="T50" s="166"/>
      <c r="U50" s="166"/>
      <c r="V50" s="166"/>
      <c r="W50" s="172"/>
      <c r="X50" s="166"/>
      <c r="Y50" s="166"/>
      <c r="Z50" s="166"/>
      <c r="AA50" s="172"/>
      <c r="AB50" s="166"/>
    </row>
    <row r="51" spans="2:33" ht="28" x14ac:dyDescent="0.3">
      <c r="B51" s="236" t="s">
        <v>427</v>
      </c>
      <c r="J51" s="166"/>
      <c r="K51" s="166"/>
      <c r="L51"/>
      <c r="M51"/>
      <c r="N51" s="58"/>
      <c r="O51" s="58"/>
      <c r="P51" s="58"/>
      <c r="Q51" s="45"/>
      <c r="R51" s="31"/>
      <c r="S51" s="31"/>
      <c r="T51" s="166"/>
      <c r="U51" s="166"/>
      <c r="V51" s="166"/>
      <c r="W51" s="172"/>
      <c r="X51" s="166"/>
      <c r="Y51" s="166"/>
      <c r="Z51" s="166"/>
      <c r="AA51" s="172"/>
      <c r="AB51" s="166"/>
    </row>
    <row r="52" spans="2:33" ht="16" x14ac:dyDescent="0.2">
      <c r="B52" s="237" t="s">
        <v>717</v>
      </c>
      <c r="J52" s="166"/>
      <c r="K52" s="166"/>
      <c r="L52"/>
      <c r="M52"/>
      <c r="N52" s="58"/>
      <c r="O52" s="58"/>
      <c r="P52" s="58"/>
      <c r="Q52" s="45"/>
      <c r="R52" s="31"/>
      <c r="S52" s="31"/>
      <c r="T52" s="166"/>
      <c r="U52" s="166"/>
      <c r="V52" s="166"/>
      <c r="W52" s="172"/>
      <c r="X52" s="166"/>
      <c r="Y52" s="166"/>
      <c r="Z52" s="166"/>
      <c r="AA52" s="172"/>
      <c r="AB52" s="166"/>
    </row>
    <row r="53" spans="2:33" x14ac:dyDescent="0.15">
      <c r="J53" s="166"/>
      <c r="K53" s="166"/>
      <c r="L53"/>
      <c r="M53"/>
      <c r="N53" s="58"/>
      <c r="O53" s="58"/>
      <c r="P53" s="58"/>
      <c r="Q53" s="45"/>
      <c r="R53" s="31"/>
      <c r="S53" s="31"/>
      <c r="T53" s="166"/>
      <c r="U53" s="166"/>
      <c r="V53" s="166"/>
      <c r="W53" s="166"/>
      <c r="X53" s="166"/>
      <c r="Y53" s="166"/>
      <c r="Z53" s="166"/>
      <c r="AA53" s="166"/>
      <c r="AB53" s="166"/>
    </row>
    <row r="54" spans="2:33" ht="15" customHeight="1" x14ac:dyDescent="0.2">
      <c r="B54" s="234" t="s">
        <v>712</v>
      </c>
      <c r="H54" s="234" t="s">
        <v>713</v>
      </c>
      <c r="J54" s="166"/>
      <c r="K54" s="166"/>
      <c r="L54"/>
      <c r="M54"/>
      <c r="N54" s="58"/>
      <c r="O54" s="58"/>
      <c r="P54" s="58"/>
      <c r="Q54" s="45"/>
      <c r="R54" s="31"/>
      <c r="S54" s="31"/>
      <c r="T54" s="166"/>
      <c r="U54" s="166"/>
      <c r="V54" s="166"/>
      <c r="W54" s="166"/>
      <c r="X54" s="166"/>
      <c r="Y54" s="166"/>
      <c r="Z54" s="166"/>
      <c r="AA54" s="166"/>
      <c r="AB54" s="166"/>
    </row>
    <row r="55" spans="2:33" ht="13" customHeight="1" x14ac:dyDescent="0.15">
      <c r="B55" s="324" t="s">
        <v>714</v>
      </c>
      <c r="C55" s="324"/>
      <c r="D55" s="324"/>
      <c r="E55" s="324"/>
      <c r="F55" s="324"/>
      <c r="G55" s="324"/>
      <c r="H55" s="325" t="s">
        <v>715</v>
      </c>
      <c r="I55" s="325"/>
      <c r="J55" s="325"/>
      <c r="K55" s="325"/>
      <c r="L55" s="325"/>
      <c r="M55" s="325"/>
      <c r="N55" s="58"/>
      <c r="O55" s="58"/>
      <c r="AG55" s="165"/>
    </row>
    <row r="56" spans="2:33" ht="12.75" customHeight="1" x14ac:dyDescent="0.15">
      <c r="B56" s="324"/>
      <c r="C56" s="324"/>
      <c r="D56" s="324"/>
      <c r="E56" s="324"/>
      <c r="F56" s="324"/>
      <c r="G56" s="324"/>
      <c r="H56" s="325"/>
      <c r="I56" s="325"/>
      <c r="J56" s="325"/>
      <c r="K56" s="325"/>
      <c r="L56" s="325"/>
      <c r="M56" s="325"/>
      <c r="N56" s="166"/>
      <c r="O56" s="166"/>
      <c r="P56" s="166"/>
      <c r="Q56" s="166"/>
      <c r="R56" s="166"/>
      <c r="V56" s="174"/>
      <c r="W56" s="174"/>
      <c r="AG56" s="165"/>
    </row>
    <row r="57" spans="2:33" ht="13" customHeight="1" x14ac:dyDescent="0.15">
      <c r="B57" s="324"/>
      <c r="C57" s="324"/>
      <c r="D57" s="324"/>
      <c r="E57" s="324"/>
      <c r="F57" s="324"/>
      <c r="G57" s="324"/>
      <c r="H57" s="325"/>
      <c r="I57" s="325"/>
      <c r="J57" s="325"/>
      <c r="K57" s="325"/>
      <c r="L57" s="325"/>
      <c r="M57" s="325"/>
      <c r="N57" s="221"/>
      <c r="O57" s="221"/>
      <c r="P57" s="166"/>
      <c r="Q57" s="166"/>
      <c r="R57" s="166"/>
      <c r="V57" s="174"/>
      <c r="W57" s="174"/>
      <c r="AG57" s="165"/>
    </row>
    <row r="58" spans="2:33" ht="14.5" customHeight="1" x14ac:dyDescent="0.15">
      <c r="B58" s="180"/>
      <c r="C58" s="232"/>
      <c r="D58" s="232"/>
      <c r="E58" s="232"/>
      <c r="F58" s="232"/>
      <c r="G58" s="232"/>
      <c r="H58" s="58"/>
      <c r="J58" s="221"/>
      <c r="K58" s="221"/>
      <c r="L58" s="221"/>
      <c r="M58" s="221"/>
      <c r="N58" s="221"/>
      <c r="O58" s="221"/>
      <c r="P58" s="221"/>
      <c r="Q58" s="180"/>
      <c r="Y58" s="221"/>
      <c r="Z58" s="221"/>
      <c r="AA58" s="221"/>
      <c r="AG58" s="165"/>
    </row>
    <row r="59" spans="2:33" x14ac:dyDescent="0.15">
      <c r="B59" s="180"/>
      <c r="C59" s="232"/>
      <c r="D59" s="232"/>
      <c r="E59" s="232"/>
      <c r="F59" s="232"/>
      <c r="G59" s="232"/>
      <c r="H59" s="58"/>
      <c r="I59" s="45"/>
      <c r="J59" s="221"/>
      <c r="K59" s="221"/>
      <c r="L59" s="221"/>
      <c r="M59" s="221"/>
      <c r="N59" s="221"/>
      <c r="O59" s="221"/>
      <c r="P59" s="221"/>
      <c r="Y59" s="221"/>
      <c r="Z59" s="221"/>
      <c r="AA59" s="221"/>
      <c r="AG59" s="165"/>
    </row>
    <row r="60" spans="2:33" x14ac:dyDescent="0.15">
      <c r="B60" s="180"/>
      <c r="C60" s="232"/>
      <c r="D60" s="232"/>
      <c r="E60" s="232"/>
      <c r="F60" s="232"/>
      <c r="G60" s="232"/>
      <c r="H60" s="58"/>
      <c r="I60" s="45"/>
      <c r="J60" s="31"/>
      <c r="K60" s="31"/>
      <c r="V60" s="174"/>
      <c r="W60" s="174"/>
      <c r="AG60" s="165"/>
    </row>
    <row r="61" spans="2:33" x14ac:dyDescent="0.15">
      <c r="B61" s="180"/>
      <c r="C61" s="232"/>
      <c r="D61" s="232"/>
      <c r="E61" s="232"/>
      <c r="F61" s="232"/>
      <c r="G61" s="232"/>
      <c r="H61" s="58"/>
      <c r="V61" s="174"/>
      <c r="W61" s="174"/>
      <c r="AG61" s="165"/>
    </row>
    <row r="62" spans="2:33" x14ac:dyDescent="0.15">
      <c r="B62" s="180"/>
      <c r="C62" s="232"/>
      <c r="D62" s="232"/>
      <c r="E62" s="232"/>
      <c r="F62" s="232"/>
      <c r="G62" s="232"/>
      <c r="H62" s="58"/>
      <c r="V62" s="174"/>
      <c r="W62" s="174"/>
      <c r="AG62" s="165"/>
    </row>
    <row r="63" spans="2:33" x14ac:dyDescent="0.15">
      <c r="B63" s="180"/>
      <c r="C63" s="232"/>
      <c r="D63" s="232"/>
      <c r="E63" s="232"/>
      <c r="F63" s="232"/>
      <c r="G63" s="232"/>
      <c r="H63" s="58"/>
      <c r="I63" s="45"/>
      <c r="J63" s="31"/>
      <c r="K63" s="31"/>
      <c r="V63" s="174"/>
      <c r="W63" s="174"/>
      <c r="AG63" s="165"/>
    </row>
    <row r="64" spans="2:33" x14ac:dyDescent="0.15">
      <c r="H64" s="58"/>
      <c r="I64" s="45"/>
      <c r="J64" s="31"/>
      <c r="K64" s="31"/>
      <c r="V64" s="174"/>
      <c r="W64" s="174"/>
      <c r="AG64" s="165"/>
    </row>
    <row r="65" spans="2:33" x14ac:dyDescent="0.15">
      <c r="V65" s="174"/>
      <c r="W65" s="174"/>
      <c r="AG65" s="165"/>
    </row>
    <row r="66" spans="2:33" x14ac:dyDescent="0.15">
      <c r="V66" s="174"/>
      <c r="W66" s="174"/>
      <c r="AG66" s="165"/>
    </row>
    <row r="67" spans="2:33" x14ac:dyDescent="0.15">
      <c r="V67" s="174"/>
      <c r="W67" s="174"/>
      <c r="AG67" s="165"/>
    </row>
    <row r="68" spans="2:33" x14ac:dyDescent="0.15">
      <c r="B68" s="180"/>
      <c r="V68" s="174"/>
      <c r="W68" s="174"/>
      <c r="AG68" s="165"/>
    </row>
    <row r="69" spans="2:33" x14ac:dyDescent="0.15">
      <c r="I69" s="180"/>
      <c r="V69" s="174"/>
      <c r="W69" s="174"/>
      <c r="AG69" s="165"/>
    </row>
    <row r="70" spans="2:33" x14ac:dyDescent="0.15">
      <c r="V70" s="174"/>
      <c r="W70" s="174"/>
      <c r="AG70" s="165"/>
    </row>
    <row r="71" spans="2:33" x14ac:dyDescent="0.15">
      <c r="V71" s="174"/>
      <c r="W71" s="174"/>
      <c r="AG71" s="165"/>
    </row>
    <row r="72" spans="2:33" x14ac:dyDescent="0.15">
      <c r="V72" s="174"/>
      <c r="W72" s="174"/>
      <c r="AG72" s="165"/>
    </row>
    <row r="73" spans="2:33" x14ac:dyDescent="0.15">
      <c r="V73" s="174"/>
      <c r="W73" s="174"/>
      <c r="AG73" s="165"/>
    </row>
    <row r="74" spans="2:33" x14ac:dyDescent="0.15">
      <c r="V74" s="174"/>
      <c r="W74" s="174"/>
      <c r="AG74" s="165"/>
    </row>
    <row r="75" spans="2:33" x14ac:dyDescent="0.15">
      <c r="V75" s="174"/>
      <c r="W75" s="174"/>
      <c r="AG75" s="165"/>
    </row>
    <row r="76" spans="2:33" x14ac:dyDescent="0.15">
      <c r="V76" s="174"/>
      <c r="W76" s="174"/>
      <c r="AG76" s="165"/>
    </row>
    <row r="77" spans="2:33" x14ac:dyDescent="0.15">
      <c r="V77" s="174"/>
      <c r="W77" s="174"/>
      <c r="AG77" s="165"/>
    </row>
    <row r="78" spans="2:33" x14ac:dyDescent="0.15">
      <c r="V78" s="174"/>
      <c r="W78" s="174"/>
    </row>
    <row r="97" spans="2:33" x14ac:dyDescent="0.15">
      <c r="B97" s="167"/>
      <c r="E97" s="164"/>
      <c r="F97" s="164"/>
      <c r="G97" s="164"/>
      <c r="J97" s="166"/>
      <c r="K97" s="166"/>
      <c r="L97" s="166"/>
      <c r="M97" s="168"/>
      <c r="N97" s="166"/>
      <c r="O97" s="166"/>
      <c r="P97" s="168"/>
      <c r="Q97" s="166"/>
      <c r="R97" s="166"/>
      <c r="S97" s="168"/>
      <c r="T97" s="166"/>
      <c r="U97" s="166"/>
      <c r="V97" s="166"/>
      <c r="W97" s="166"/>
      <c r="AB97" s="169"/>
      <c r="AC97" s="169"/>
      <c r="AD97" s="169"/>
      <c r="AE97" s="169"/>
      <c r="AF97" s="167"/>
      <c r="AG97" s="178"/>
    </row>
    <row r="172" spans="2:28" x14ac:dyDescent="0.15">
      <c r="B172" s="165" t="s">
        <v>547</v>
      </c>
      <c r="T172" s="165" t="s">
        <v>547</v>
      </c>
      <c r="AB172" s="165" t="s">
        <v>547</v>
      </c>
    </row>
    <row r="173" spans="2:28" x14ac:dyDescent="0.15">
      <c r="B173" s="165" t="s">
        <v>547</v>
      </c>
      <c r="T173" s="165" t="s">
        <v>547</v>
      </c>
      <c r="AB173" s="165" t="s">
        <v>547</v>
      </c>
    </row>
    <row r="174" spans="2:28" x14ac:dyDescent="0.15">
      <c r="B174" s="165" t="s">
        <v>547</v>
      </c>
      <c r="T174" s="165" t="s">
        <v>547</v>
      </c>
      <c r="AB174" s="165" t="s">
        <v>547</v>
      </c>
    </row>
    <row r="175" spans="2:28" x14ac:dyDescent="0.15">
      <c r="B175" s="165" t="s">
        <v>547</v>
      </c>
      <c r="T175" s="165" t="s">
        <v>547</v>
      </c>
      <c r="AB175" s="165" t="s">
        <v>547</v>
      </c>
    </row>
    <row r="176" spans="2:28" x14ac:dyDescent="0.15">
      <c r="B176" s="165" t="s">
        <v>547</v>
      </c>
      <c r="T176" s="165" t="s">
        <v>547</v>
      </c>
      <c r="AB176" s="165" t="s">
        <v>547</v>
      </c>
    </row>
    <row r="177" spans="2:28" x14ac:dyDescent="0.15">
      <c r="B177" s="165" t="s">
        <v>547</v>
      </c>
      <c r="T177" s="165" t="s">
        <v>547</v>
      </c>
      <c r="AB177" s="165" t="s">
        <v>547</v>
      </c>
    </row>
    <row r="178" spans="2:28" x14ac:dyDescent="0.15">
      <c r="B178" s="165" t="s">
        <v>547</v>
      </c>
      <c r="T178" s="165" t="s">
        <v>547</v>
      </c>
      <c r="AB178" s="165" t="s">
        <v>547</v>
      </c>
    </row>
    <row r="179" spans="2:28" x14ac:dyDescent="0.15">
      <c r="B179" s="165" t="s">
        <v>547</v>
      </c>
      <c r="T179" s="165" t="s">
        <v>547</v>
      </c>
      <c r="AB179" s="165" t="s">
        <v>547</v>
      </c>
    </row>
    <row r="180" spans="2:28" x14ac:dyDescent="0.15">
      <c r="B180" s="165" t="s">
        <v>547</v>
      </c>
      <c r="T180" s="165" t="s">
        <v>547</v>
      </c>
      <c r="AB180" s="165" t="s">
        <v>547</v>
      </c>
    </row>
    <row r="181" spans="2:28" x14ac:dyDescent="0.15">
      <c r="B181" s="165" t="s">
        <v>547</v>
      </c>
      <c r="T181" s="165" t="s">
        <v>547</v>
      </c>
      <c r="AB181" s="165" t="s">
        <v>547</v>
      </c>
    </row>
    <row r="182" spans="2:28" x14ac:dyDescent="0.15">
      <c r="B182" s="165" t="s">
        <v>547</v>
      </c>
      <c r="T182" s="165" t="s">
        <v>547</v>
      </c>
      <c r="AB182" s="165" t="s">
        <v>547</v>
      </c>
    </row>
    <row r="183" spans="2:28" x14ac:dyDescent="0.15">
      <c r="B183" s="165" t="s">
        <v>547</v>
      </c>
      <c r="T183" s="165" t="s">
        <v>547</v>
      </c>
      <c r="AB183" s="165" t="s">
        <v>547</v>
      </c>
    </row>
    <row r="184" spans="2:28" x14ac:dyDescent="0.15">
      <c r="B184" s="165" t="s">
        <v>547</v>
      </c>
      <c r="T184" s="165" t="s">
        <v>547</v>
      </c>
      <c r="AB184" s="165" t="s">
        <v>547</v>
      </c>
    </row>
    <row r="185" spans="2:28" x14ac:dyDescent="0.15">
      <c r="B185" s="165" t="s">
        <v>547</v>
      </c>
      <c r="T185" s="165" t="s">
        <v>547</v>
      </c>
      <c r="AB185" s="165" t="s">
        <v>547</v>
      </c>
    </row>
    <row r="186" spans="2:28" x14ac:dyDescent="0.15">
      <c r="B186" s="165" t="s">
        <v>547</v>
      </c>
      <c r="T186" s="165" t="s">
        <v>547</v>
      </c>
      <c r="AB186" s="165" t="s">
        <v>547</v>
      </c>
    </row>
    <row r="187" spans="2:28" x14ac:dyDescent="0.15">
      <c r="B187" s="165" t="s">
        <v>547</v>
      </c>
      <c r="T187" s="165" t="s">
        <v>547</v>
      </c>
      <c r="AB187" s="165" t="s">
        <v>547</v>
      </c>
    </row>
    <row r="188" spans="2:28" x14ac:dyDescent="0.15">
      <c r="B188" s="165" t="s">
        <v>547</v>
      </c>
      <c r="T188" s="165" t="s">
        <v>547</v>
      </c>
      <c r="AB188" s="165" t="s">
        <v>547</v>
      </c>
    </row>
    <row r="189" spans="2:28" x14ac:dyDescent="0.15">
      <c r="B189" s="165" t="s">
        <v>547</v>
      </c>
      <c r="T189" s="165" t="s">
        <v>547</v>
      </c>
      <c r="AB189" s="165" t="s">
        <v>547</v>
      </c>
    </row>
    <row r="190" spans="2:28" x14ac:dyDescent="0.15">
      <c r="B190" s="165" t="s">
        <v>547</v>
      </c>
      <c r="T190" s="165" t="s">
        <v>547</v>
      </c>
      <c r="AB190" s="165" t="s">
        <v>547</v>
      </c>
    </row>
    <row r="191" spans="2:28" x14ac:dyDescent="0.15">
      <c r="B191" s="165" t="s">
        <v>547</v>
      </c>
      <c r="T191" s="165" t="s">
        <v>547</v>
      </c>
      <c r="AB191" s="165" t="s">
        <v>547</v>
      </c>
    </row>
    <row r="192" spans="2:28" x14ac:dyDescent="0.15">
      <c r="B192" s="165" t="s">
        <v>547</v>
      </c>
      <c r="T192" s="165" t="s">
        <v>547</v>
      </c>
      <c r="AB192" s="165" t="s">
        <v>547</v>
      </c>
    </row>
    <row r="193" spans="2:28" x14ac:dyDescent="0.15">
      <c r="B193" s="165" t="s">
        <v>547</v>
      </c>
      <c r="T193" s="165" t="s">
        <v>547</v>
      </c>
      <c r="AB193" s="165" t="s">
        <v>547</v>
      </c>
    </row>
    <row r="194" spans="2:28" x14ac:dyDescent="0.15">
      <c r="B194" s="165" t="s">
        <v>547</v>
      </c>
      <c r="T194" s="165" t="s">
        <v>547</v>
      </c>
      <c r="AB194" s="165" t="s">
        <v>547</v>
      </c>
    </row>
  </sheetData>
  <sortState xmlns:xlrd2="http://schemas.microsoft.com/office/spreadsheetml/2017/richdata2" ref="B14:AF45">
    <sortCondition ref="AF14:AF45"/>
  </sortState>
  <mergeCells count="18">
    <mergeCell ref="B2:G3"/>
    <mergeCell ref="B55:G57"/>
    <mergeCell ref="H55:M57"/>
    <mergeCell ref="AH26:AK29"/>
    <mergeCell ref="AH35:AK38"/>
    <mergeCell ref="AH40:AK44"/>
    <mergeCell ref="B47:G48"/>
    <mergeCell ref="G11:G12"/>
    <mergeCell ref="B11:B12"/>
    <mergeCell ref="C11:C12"/>
    <mergeCell ref="D11:D12"/>
    <mergeCell ref="E11:E12"/>
    <mergeCell ref="F11:F12"/>
    <mergeCell ref="H11:H12"/>
    <mergeCell ref="I11:I12"/>
    <mergeCell ref="N12:P12"/>
    <mergeCell ref="K12:M12"/>
    <mergeCell ref="Q12:S1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M440"/>
  <sheetViews>
    <sheetView zoomScale="55" zoomScaleNormal="55" workbookViewId="0"/>
  </sheetViews>
  <sheetFormatPr baseColWidth="10" defaultColWidth="9.1640625" defaultRowHeight="13" x14ac:dyDescent="0.15"/>
  <cols>
    <col min="1" max="4" width="9.1640625" style="15"/>
    <col min="5" max="5" width="11.5" style="15" bestFit="1" customWidth="1"/>
    <col min="6" max="16384" width="9.1640625" style="15"/>
  </cols>
  <sheetData>
    <row r="2" spans="1:9" ht="12.75" customHeight="1" x14ac:dyDescent="0.15">
      <c r="A2" s="156" t="str">
        <f>Contents!A18</f>
        <v>e</v>
      </c>
      <c r="B2" s="328" t="str">
        <f>Contents!B18</f>
        <v>Simultaneity calculations:  "is there statistically robust correlation between the timing of meteorite impact and extinction intensity increases"? and "is there a statistically robust difference between the degree of correlation between Kfs-rich ejecta blankets and extinction intensity increases, compared with the degree of correlation between meteorite impacts that did not produce a Kfs-rich blanket and extinction intensity increases?"</v>
      </c>
      <c r="C2" s="328"/>
      <c r="D2" s="328"/>
      <c r="E2" s="328"/>
      <c r="F2" s="328"/>
      <c r="G2" s="328"/>
      <c r="H2" s="328"/>
      <c r="I2" s="328"/>
    </row>
    <row r="3" spans="1:9" x14ac:dyDescent="0.15">
      <c r="A3" s="156"/>
      <c r="B3" s="328"/>
      <c r="C3" s="328"/>
      <c r="D3" s="328"/>
      <c r="E3" s="328"/>
      <c r="F3" s="328"/>
      <c r="G3" s="328"/>
      <c r="H3" s="328"/>
      <c r="I3" s="328"/>
    </row>
    <row r="4" spans="1:9" x14ac:dyDescent="0.15">
      <c r="A4" s="156"/>
      <c r="B4" s="328"/>
      <c r="C4" s="328"/>
      <c r="D4" s="328"/>
      <c r="E4" s="328"/>
      <c r="F4" s="328"/>
      <c r="G4" s="328"/>
      <c r="H4" s="328"/>
      <c r="I4" s="328"/>
    </row>
    <row r="5" spans="1:9" x14ac:dyDescent="0.15">
      <c r="A5" s="156"/>
      <c r="B5" s="328"/>
      <c r="C5" s="328"/>
      <c r="D5" s="328"/>
      <c r="E5" s="328"/>
      <c r="F5" s="328"/>
      <c r="G5" s="328"/>
      <c r="H5" s="328"/>
      <c r="I5" s="328"/>
    </row>
    <row r="6" spans="1:9" x14ac:dyDescent="0.15">
      <c r="A6" s="156"/>
      <c r="B6" s="328"/>
      <c r="C6" s="328"/>
      <c r="D6" s="328"/>
      <c r="E6" s="328"/>
      <c r="F6" s="328"/>
      <c r="G6" s="328"/>
      <c r="H6" s="328"/>
      <c r="I6" s="328"/>
    </row>
    <row r="7" spans="1:9" x14ac:dyDescent="0.15">
      <c r="A7" s="156"/>
      <c r="B7" s="188"/>
    </row>
    <row r="8" spans="1:9" ht="28" x14ac:dyDescent="0.3">
      <c r="B8" s="157" t="s">
        <v>1</v>
      </c>
    </row>
    <row r="10" spans="1:9" x14ac:dyDescent="0.15">
      <c r="B10" s="327" t="s">
        <v>689</v>
      </c>
      <c r="C10" s="327"/>
      <c r="D10" s="327"/>
      <c r="E10" s="327"/>
      <c r="F10" s="327"/>
      <c r="G10" s="327"/>
      <c r="H10" s="327"/>
      <c r="I10" s="327"/>
    </row>
    <row r="11" spans="1:9" x14ac:dyDescent="0.15">
      <c r="B11" s="327"/>
      <c r="C11" s="327"/>
      <c r="D11" s="327"/>
      <c r="E11" s="327"/>
      <c r="F11" s="327"/>
      <c r="G11" s="327"/>
      <c r="H11" s="327"/>
      <c r="I11" s="327"/>
    </row>
    <row r="12" spans="1:9" x14ac:dyDescent="0.15">
      <c r="B12" s="327"/>
      <c r="C12" s="327"/>
      <c r="D12" s="327"/>
      <c r="E12" s="327"/>
      <c r="F12" s="327"/>
      <c r="G12" s="327"/>
      <c r="H12" s="327"/>
      <c r="I12" s="327"/>
    </row>
    <row r="13" spans="1:9" x14ac:dyDescent="0.15">
      <c r="B13" s="327"/>
      <c r="C13" s="327"/>
      <c r="D13" s="327"/>
      <c r="E13" s="327"/>
      <c r="F13" s="327"/>
      <c r="G13" s="327"/>
      <c r="H13" s="327"/>
      <c r="I13" s="327"/>
    </row>
    <row r="14" spans="1:9" x14ac:dyDescent="0.15">
      <c r="B14" s="15" t="s">
        <v>623</v>
      </c>
    </row>
    <row r="15" spans="1:9" x14ac:dyDescent="0.15">
      <c r="B15" s="327" t="s">
        <v>624</v>
      </c>
      <c r="C15" s="327"/>
      <c r="D15" s="327"/>
      <c r="E15" s="327"/>
      <c r="F15" s="327"/>
      <c r="G15" s="327"/>
      <c r="H15" s="327"/>
      <c r="I15" s="327"/>
    </row>
    <row r="16" spans="1:9" x14ac:dyDescent="0.15">
      <c r="B16" s="327"/>
      <c r="C16" s="327"/>
      <c r="D16" s="327"/>
      <c r="E16" s="327"/>
      <c r="F16" s="327"/>
      <c r="G16" s="327"/>
      <c r="H16" s="327"/>
      <c r="I16" s="327"/>
    </row>
    <row r="17" spans="2:9" x14ac:dyDescent="0.15">
      <c r="B17" s="327"/>
      <c r="C17" s="327"/>
      <c r="D17" s="327"/>
      <c r="E17" s="327"/>
      <c r="F17" s="327"/>
      <c r="G17" s="327"/>
      <c r="H17" s="327"/>
      <c r="I17" s="327"/>
    </row>
    <row r="18" spans="2:9" x14ac:dyDescent="0.15">
      <c r="B18" s="327" t="s">
        <v>610</v>
      </c>
      <c r="C18" s="327"/>
      <c r="D18" s="327"/>
      <c r="E18" s="327"/>
      <c r="F18" s="327"/>
      <c r="G18" s="327"/>
      <c r="H18" s="327"/>
      <c r="I18" s="327"/>
    </row>
    <row r="19" spans="2:9" x14ac:dyDescent="0.15">
      <c r="B19" s="327"/>
      <c r="C19" s="327"/>
      <c r="D19" s="327"/>
      <c r="E19" s="327"/>
      <c r="F19" s="327"/>
      <c r="G19" s="327"/>
      <c r="H19" s="327"/>
      <c r="I19" s="327"/>
    </row>
    <row r="20" spans="2:9" ht="19" customHeight="1" x14ac:dyDescent="0.15">
      <c r="B20" s="327" t="s">
        <v>487</v>
      </c>
      <c r="C20" s="327"/>
      <c r="D20" s="327"/>
      <c r="E20" s="327"/>
      <c r="F20" s="327"/>
      <c r="G20" s="327"/>
      <c r="H20" s="327"/>
      <c r="I20" s="327"/>
    </row>
    <row r="21" spans="2:9" x14ac:dyDescent="0.15">
      <c r="B21" s="327"/>
      <c r="C21" s="327"/>
      <c r="D21" s="327"/>
      <c r="E21" s="327"/>
      <c r="F21" s="327"/>
      <c r="G21" s="327"/>
      <c r="H21" s="327"/>
      <c r="I21" s="327"/>
    </row>
    <row r="22" spans="2:9" x14ac:dyDescent="0.15">
      <c r="B22" s="327" t="s">
        <v>460</v>
      </c>
      <c r="C22" s="327"/>
      <c r="D22" s="327"/>
      <c r="E22" s="327"/>
      <c r="F22" s="327"/>
      <c r="G22" s="327"/>
      <c r="H22" s="327"/>
      <c r="I22" s="327"/>
    </row>
    <row r="23" spans="2:9" x14ac:dyDescent="0.15">
      <c r="B23" s="327"/>
      <c r="C23" s="327"/>
      <c r="D23" s="327"/>
      <c r="E23" s="327"/>
      <c r="F23" s="327"/>
      <c r="G23" s="327"/>
      <c r="H23" s="327"/>
      <c r="I23" s="327"/>
    </row>
    <row r="24" spans="2:9" x14ac:dyDescent="0.15">
      <c r="B24" s="327" t="s">
        <v>485</v>
      </c>
      <c r="C24" s="327"/>
      <c r="D24" s="327"/>
      <c r="E24" s="327"/>
      <c r="F24" s="327"/>
      <c r="G24" s="327"/>
      <c r="H24" s="327"/>
      <c r="I24" s="327"/>
    </row>
    <row r="25" spans="2:9" x14ac:dyDescent="0.15">
      <c r="B25" s="327"/>
      <c r="C25" s="327"/>
      <c r="D25" s="327"/>
      <c r="E25" s="327"/>
      <c r="F25" s="327"/>
      <c r="G25" s="327"/>
      <c r="H25" s="327"/>
      <c r="I25" s="327"/>
    </row>
    <row r="26" spans="2:9" x14ac:dyDescent="0.15">
      <c r="B26" s="327" t="s">
        <v>618</v>
      </c>
      <c r="C26" s="327"/>
      <c r="D26" s="327"/>
      <c r="E26" s="327"/>
      <c r="F26" s="327"/>
      <c r="G26" s="327"/>
      <c r="H26" s="327"/>
      <c r="I26" s="327"/>
    </row>
    <row r="27" spans="2:9" x14ac:dyDescent="0.15">
      <c r="B27" s="327"/>
      <c r="C27" s="327"/>
      <c r="D27" s="327"/>
      <c r="E27" s="327"/>
      <c r="F27" s="327"/>
      <c r="G27" s="327"/>
      <c r="H27" s="327"/>
      <c r="I27" s="327"/>
    </row>
    <row r="28" spans="2:9" x14ac:dyDescent="0.15">
      <c r="B28" s="327" t="s">
        <v>489</v>
      </c>
      <c r="C28" s="327"/>
      <c r="D28" s="327"/>
      <c r="E28" s="327"/>
      <c r="F28" s="327"/>
      <c r="G28" s="327"/>
      <c r="H28" s="327"/>
      <c r="I28" s="327"/>
    </row>
    <row r="29" spans="2:9" x14ac:dyDescent="0.15">
      <c r="B29" s="327"/>
      <c r="C29" s="327"/>
      <c r="D29" s="327"/>
      <c r="E29" s="327"/>
      <c r="F29" s="327"/>
      <c r="G29" s="327"/>
      <c r="H29" s="327"/>
      <c r="I29" s="327"/>
    </row>
    <row r="31" spans="2:9" ht="28" x14ac:dyDescent="0.3">
      <c r="B31" s="158" t="s">
        <v>2</v>
      </c>
    </row>
    <row r="32" spans="2:9" ht="8" customHeight="1" x14ac:dyDescent="0.3">
      <c r="B32" s="158"/>
    </row>
    <row r="33" spans="2:169" ht="14.25" customHeight="1" x14ac:dyDescent="0.15">
      <c r="B33" s="15" t="s">
        <v>690</v>
      </c>
    </row>
    <row r="35" spans="2:169" x14ac:dyDescent="0.15">
      <c r="B35" s="15" t="s">
        <v>691</v>
      </c>
    </row>
    <row r="36" spans="2:169" x14ac:dyDescent="0.15">
      <c r="B36" s="15" t="s">
        <v>692</v>
      </c>
      <c r="C36" s="15">
        <v>0</v>
      </c>
      <c r="D36" s="15">
        <v>0</v>
      </c>
      <c r="E36" s="15">
        <v>0</v>
      </c>
      <c r="F36" s="15">
        <v>0</v>
      </c>
      <c r="G36" s="15">
        <v>0</v>
      </c>
      <c r="H36" s="15">
        <v>0</v>
      </c>
      <c r="I36" s="15">
        <v>0</v>
      </c>
      <c r="J36" s="15">
        <v>0</v>
      </c>
      <c r="K36" s="15">
        <v>1</v>
      </c>
      <c r="L36" s="15">
        <v>0</v>
      </c>
      <c r="M36" s="15">
        <v>0</v>
      </c>
      <c r="N36" s="15">
        <v>0</v>
      </c>
      <c r="O36" s="15">
        <v>0</v>
      </c>
      <c r="P36" s="15">
        <v>0</v>
      </c>
      <c r="Q36" s="15">
        <v>0</v>
      </c>
      <c r="R36" s="15">
        <v>0</v>
      </c>
      <c r="S36" s="15">
        <v>0</v>
      </c>
      <c r="T36" s="15">
        <v>1</v>
      </c>
      <c r="U36" s="15">
        <v>0</v>
      </c>
      <c r="V36" s="15">
        <v>1</v>
      </c>
      <c r="W36" s="15">
        <v>0</v>
      </c>
      <c r="X36" s="15">
        <v>0</v>
      </c>
      <c r="Y36" s="15">
        <v>1</v>
      </c>
      <c r="Z36" s="15">
        <v>0</v>
      </c>
      <c r="AA36" s="15">
        <v>0</v>
      </c>
      <c r="AB36" s="15">
        <v>0</v>
      </c>
      <c r="AC36" s="15">
        <v>0</v>
      </c>
      <c r="AD36" s="15">
        <v>0</v>
      </c>
      <c r="AE36" s="15">
        <v>0</v>
      </c>
      <c r="AF36" s="15">
        <v>0</v>
      </c>
      <c r="AG36" s="15">
        <v>0</v>
      </c>
      <c r="AH36" s="15">
        <v>0</v>
      </c>
      <c r="AI36" s="15">
        <v>0</v>
      </c>
      <c r="AJ36" s="15">
        <v>0</v>
      </c>
      <c r="AK36" s="15">
        <v>0</v>
      </c>
      <c r="AL36" s="15">
        <v>1</v>
      </c>
      <c r="AM36" s="15">
        <v>0</v>
      </c>
      <c r="AN36" s="15">
        <v>0</v>
      </c>
      <c r="AO36" s="15">
        <v>0</v>
      </c>
      <c r="AP36" s="15">
        <v>0</v>
      </c>
      <c r="AQ36" s="15">
        <v>0</v>
      </c>
      <c r="AR36" s="15">
        <v>0</v>
      </c>
      <c r="AS36" s="15">
        <v>1</v>
      </c>
      <c r="AT36" s="15">
        <v>0</v>
      </c>
      <c r="AU36" s="15">
        <v>0</v>
      </c>
      <c r="AV36" s="15">
        <v>0</v>
      </c>
      <c r="AW36" s="15">
        <v>0</v>
      </c>
      <c r="AX36" s="15">
        <v>0</v>
      </c>
      <c r="AY36" s="15">
        <v>0</v>
      </c>
      <c r="AZ36" s="15">
        <v>0</v>
      </c>
      <c r="BA36" s="15">
        <v>0</v>
      </c>
      <c r="BB36" s="15">
        <v>0</v>
      </c>
      <c r="BC36" s="15">
        <v>0</v>
      </c>
      <c r="BD36" s="15">
        <v>0</v>
      </c>
      <c r="BE36" s="15">
        <v>1</v>
      </c>
      <c r="BF36" s="15">
        <v>0</v>
      </c>
      <c r="BG36" s="15">
        <v>0</v>
      </c>
      <c r="BH36" s="15">
        <v>1</v>
      </c>
      <c r="BI36" s="15">
        <v>0</v>
      </c>
      <c r="BJ36" s="15">
        <v>0</v>
      </c>
      <c r="BK36" s="15">
        <v>1</v>
      </c>
      <c r="BL36" s="15">
        <v>0</v>
      </c>
      <c r="BM36" s="15">
        <v>0</v>
      </c>
      <c r="BN36" s="15">
        <v>1</v>
      </c>
      <c r="BO36" s="15">
        <v>0</v>
      </c>
      <c r="BP36" s="15">
        <v>1</v>
      </c>
      <c r="BQ36" s="15">
        <v>0</v>
      </c>
      <c r="BR36" s="15">
        <v>0</v>
      </c>
      <c r="BS36" s="15">
        <v>0</v>
      </c>
      <c r="BT36" s="15">
        <v>0</v>
      </c>
      <c r="BU36" s="15">
        <v>0</v>
      </c>
      <c r="BV36" s="15">
        <v>0</v>
      </c>
      <c r="BW36" s="15">
        <v>0</v>
      </c>
      <c r="BX36" s="15">
        <v>0</v>
      </c>
      <c r="BY36" s="15">
        <v>0</v>
      </c>
      <c r="BZ36" s="15">
        <v>0</v>
      </c>
      <c r="CA36" s="15">
        <v>0</v>
      </c>
      <c r="CB36" s="15">
        <v>0</v>
      </c>
      <c r="CC36" s="15">
        <v>0</v>
      </c>
      <c r="CD36" s="15">
        <v>0</v>
      </c>
      <c r="CE36" s="15">
        <v>0</v>
      </c>
      <c r="CF36" s="15">
        <v>1</v>
      </c>
      <c r="CG36" s="15">
        <v>0</v>
      </c>
      <c r="CH36" s="15">
        <v>1</v>
      </c>
      <c r="CI36" s="15">
        <v>0</v>
      </c>
      <c r="CJ36" s="15">
        <v>0</v>
      </c>
      <c r="CK36" s="15">
        <v>0</v>
      </c>
      <c r="CL36" s="15">
        <v>0</v>
      </c>
      <c r="CM36" s="15">
        <v>0</v>
      </c>
      <c r="CN36" s="15">
        <v>0</v>
      </c>
      <c r="CO36" s="15">
        <v>0</v>
      </c>
      <c r="CP36" s="15">
        <v>0</v>
      </c>
      <c r="CQ36" s="15">
        <v>0</v>
      </c>
      <c r="CR36" s="15">
        <v>1</v>
      </c>
      <c r="CS36" s="15">
        <v>0</v>
      </c>
      <c r="CT36" s="15">
        <v>0</v>
      </c>
      <c r="CU36" s="15">
        <v>0</v>
      </c>
      <c r="CV36" s="15">
        <v>1</v>
      </c>
      <c r="CW36" s="15">
        <v>1</v>
      </c>
      <c r="CX36" s="15">
        <v>0</v>
      </c>
      <c r="CY36" s="15">
        <v>0</v>
      </c>
      <c r="CZ36" s="15">
        <v>0</v>
      </c>
      <c r="DA36" s="15">
        <v>0</v>
      </c>
      <c r="DB36" s="15">
        <v>0</v>
      </c>
      <c r="DC36" s="15">
        <v>1</v>
      </c>
      <c r="DD36" s="15">
        <v>0</v>
      </c>
      <c r="DE36" s="15">
        <v>0</v>
      </c>
      <c r="DF36" s="15">
        <v>0</v>
      </c>
      <c r="DG36" s="15">
        <v>0</v>
      </c>
      <c r="DH36" s="15">
        <v>0</v>
      </c>
      <c r="DI36" s="15">
        <v>0</v>
      </c>
      <c r="DJ36" s="15">
        <v>0</v>
      </c>
      <c r="DK36" s="15">
        <v>0</v>
      </c>
      <c r="DL36" s="15">
        <v>0</v>
      </c>
      <c r="DM36" s="15">
        <v>0</v>
      </c>
      <c r="DN36" s="15">
        <v>0</v>
      </c>
      <c r="DO36" s="15">
        <v>0</v>
      </c>
      <c r="DP36" s="15">
        <v>0</v>
      </c>
      <c r="DQ36" s="15">
        <v>0</v>
      </c>
      <c r="DR36" s="15">
        <v>0</v>
      </c>
      <c r="DS36" s="15">
        <v>0</v>
      </c>
      <c r="DT36" s="15">
        <v>0</v>
      </c>
      <c r="DU36" s="15">
        <v>1</v>
      </c>
      <c r="DV36" s="15">
        <v>0</v>
      </c>
      <c r="DW36" s="15">
        <v>0</v>
      </c>
      <c r="DX36" s="15">
        <v>0</v>
      </c>
      <c r="DY36" s="15">
        <v>0</v>
      </c>
      <c r="DZ36" s="15">
        <v>0</v>
      </c>
      <c r="EA36" s="15">
        <v>0</v>
      </c>
      <c r="EB36" s="15">
        <v>0</v>
      </c>
      <c r="EC36" s="15">
        <v>0</v>
      </c>
      <c r="ED36" s="15">
        <v>1</v>
      </c>
      <c r="EE36" s="15">
        <v>0</v>
      </c>
      <c r="EF36" s="15">
        <v>0</v>
      </c>
      <c r="EG36" s="15">
        <v>0</v>
      </c>
      <c r="EH36" s="15">
        <v>0</v>
      </c>
      <c r="EI36" s="15">
        <v>0</v>
      </c>
      <c r="EJ36" s="15">
        <v>0</v>
      </c>
      <c r="EK36" s="15">
        <v>1</v>
      </c>
      <c r="EL36" s="15">
        <v>0</v>
      </c>
      <c r="EM36" s="15">
        <v>0</v>
      </c>
      <c r="EN36" s="15">
        <v>0</v>
      </c>
      <c r="EO36" s="15">
        <v>0</v>
      </c>
      <c r="EP36" s="15">
        <v>0</v>
      </c>
      <c r="EQ36" s="15">
        <v>0</v>
      </c>
      <c r="ER36" s="15">
        <v>0</v>
      </c>
      <c r="ES36" s="15">
        <v>0</v>
      </c>
      <c r="ET36" s="15">
        <v>0</v>
      </c>
      <c r="EU36" s="15">
        <v>1</v>
      </c>
      <c r="EV36" s="15">
        <v>0</v>
      </c>
      <c r="EW36" s="15">
        <v>0</v>
      </c>
      <c r="EX36" s="15">
        <v>0</v>
      </c>
      <c r="EY36" s="15">
        <v>0</v>
      </c>
      <c r="EZ36" s="15">
        <v>0</v>
      </c>
      <c r="FA36" s="15">
        <v>0</v>
      </c>
      <c r="FB36" s="15">
        <v>0</v>
      </c>
      <c r="FC36" s="15">
        <v>1</v>
      </c>
      <c r="FD36" s="15">
        <v>0</v>
      </c>
      <c r="FE36" s="15">
        <v>0</v>
      </c>
      <c r="FF36" s="15">
        <v>0</v>
      </c>
      <c r="FG36" s="15">
        <v>0</v>
      </c>
      <c r="FH36" s="15">
        <v>1</v>
      </c>
      <c r="FI36" s="15">
        <v>0</v>
      </c>
      <c r="FJ36" s="15">
        <v>0</v>
      </c>
      <c r="FK36" s="15">
        <v>1</v>
      </c>
      <c r="FL36" s="15">
        <v>0</v>
      </c>
      <c r="FM36" s="15">
        <v>0</v>
      </c>
    </row>
    <row r="37" spans="2:169" x14ac:dyDescent="0.15">
      <c r="B37" s="15" t="s">
        <v>693</v>
      </c>
      <c r="C37" s="15" t="s">
        <v>412</v>
      </c>
      <c r="D37" s="15" t="s">
        <v>410</v>
      </c>
      <c r="E37" s="15" t="s">
        <v>408</v>
      </c>
      <c r="F37" s="15" t="s">
        <v>406</v>
      </c>
      <c r="G37" s="15" t="s">
        <v>404</v>
      </c>
      <c r="H37" s="15" t="s">
        <v>402</v>
      </c>
      <c r="I37" s="15" t="s">
        <v>400</v>
      </c>
      <c r="J37" s="15" t="s">
        <v>398</v>
      </c>
      <c r="K37" s="15" t="s">
        <v>396</v>
      </c>
      <c r="L37" s="15" t="s">
        <v>394</v>
      </c>
      <c r="M37" s="15" t="s">
        <v>392</v>
      </c>
      <c r="N37" s="15" t="s">
        <v>390</v>
      </c>
      <c r="O37" s="15" t="s">
        <v>388</v>
      </c>
      <c r="P37" s="15" t="s">
        <v>386</v>
      </c>
      <c r="Q37" s="15" t="s">
        <v>384</v>
      </c>
      <c r="R37" s="15" t="s">
        <v>382</v>
      </c>
      <c r="S37" s="15" t="s">
        <v>380</v>
      </c>
      <c r="T37" s="15" t="s">
        <v>378</v>
      </c>
      <c r="U37" s="15" t="s">
        <v>376</v>
      </c>
      <c r="V37" s="15" t="s">
        <v>374</v>
      </c>
      <c r="W37" s="15" t="s">
        <v>372</v>
      </c>
      <c r="X37" s="15" t="s">
        <v>370</v>
      </c>
      <c r="Y37" s="15" t="s">
        <v>368</v>
      </c>
      <c r="Z37" s="15" t="s">
        <v>366</v>
      </c>
      <c r="AA37" s="15" t="s">
        <v>364</v>
      </c>
      <c r="AB37" s="15" t="s">
        <v>362</v>
      </c>
      <c r="AC37" s="15" t="s">
        <v>360</v>
      </c>
      <c r="AD37" s="15" t="s">
        <v>358</v>
      </c>
      <c r="AE37" s="15" t="s">
        <v>356</v>
      </c>
      <c r="AF37" s="15" t="s">
        <v>354</v>
      </c>
      <c r="AG37" s="15" t="s">
        <v>352</v>
      </c>
      <c r="AH37" s="15" t="s">
        <v>350</v>
      </c>
      <c r="AI37" s="15" t="s">
        <v>348</v>
      </c>
      <c r="AJ37" s="15" t="s">
        <v>346</v>
      </c>
      <c r="AK37" s="15" t="s">
        <v>344</v>
      </c>
      <c r="AL37" s="15" t="s">
        <v>342</v>
      </c>
      <c r="AM37" s="15" t="s">
        <v>340</v>
      </c>
      <c r="AN37" s="15" t="s">
        <v>338</v>
      </c>
      <c r="AO37" s="15" t="s">
        <v>336</v>
      </c>
      <c r="AP37" s="15" t="s">
        <v>334</v>
      </c>
      <c r="AQ37" s="15" t="s">
        <v>332</v>
      </c>
      <c r="AR37" s="15" t="s">
        <v>330</v>
      </c>
      <c r="AS37" s="15" t="s">
        <v>328</v>
      </c>
      <c r="AT37" s="15" t="s">
        <v>326</v>
      </c>
      <c r="AU37" s="15" t="s">
        <v>324</v>
      </c>
      <c r="AV37" s="15" t="s">
        <v>322</v>
      </c>
      <c r="AW37" s="15" t="s">
        <v>320</v>
      </c>
      <c r="AX37" s="15" t="s">
        <v>318</v>
      </c>
      <c r="AY37" s="15" t="s">
        <v>316</v>
      </c>
      <c r="AZ37" s="15" t="s">
        <v>314</v>
      </c>
      <c r="BA37" s="15" t="s">
        <v>312</v>
      </c>
      <c r="BB37" s="15" t="s">
        <v>310</v>
      </c>
      <c r="BC37" s="15" t="s">
        <v>308</v>
      </c>
      <c r="BD37" s="15" t="s">
        <v>306</v>
      </c>
      <c r="BE37" s="15" t="s">
        <v>304</v>
      </c>
      <c r="BF37" s="15" t="s">
        <v>302</v>
      </c>
      <c r="BG37" s="15" t="s">
        <v>300</v>
      </c>
      <c r="BH37" s="15" t="s">
        <v>298</v>
      </c>
      <c r="BI37" s="15" t="s">
        <v>296</v>
      </c>
      <c r="BJ37" s="15" t="s">
        <v>294</v>
      </c>
      <c r="BK37" s="15" t="s">
        <v>292</v>
      </c>
      <c r="BL37" s="15" t="s">
        <v>290</v>
      </c>
      <c r="BM37" s="15" t="s">
        <v>288</v>
      </c>
      <c r="BN37" s="15" t="s">
        <v>286</v>
      </c>
      <c r="BO37" s="15" t="s">
        <v>284</v>
      </c>
      <c r="BP37" s="15" t="s">
        <v>282</v>
      </c>
      <c r="BQ37" s="15" t="s">
        <v>280</v>
      </c>
      <c r="BR37" s="15" t="s">
        <v>278</v>
      </c>
      <c r="BS37" s="15" t="s">
        <v>276</v>
      </c>
      <c r="BT37" s="15" t="s">
        <v>274</v>
      </c>
      <c r="BU37" s="15" t="s">
        <v>272</v>
      </c>
      <c r="BV37" s="15" t="s">
        <v>270</v>
      </c>
      <c r="BW37" s="15" t="s">
        <v>268</v>
      </c>
      <c r="BX37" s="15" t="s">
        <v>266</v>
      </c>
      <c r="BY37" s="15" t="s">
        <v>264</v>
      </c>
      <c r="BZ37" s="15" t="s">
        <v>262</v>
      </c>
      <c r="CA37" s="15" t="s">
        <v>260</v>
      </c>
      <c r="CB37" s="15" t="s">
        <v>258</v>
      </c>
      <c r="CC37" s="15" t="s">
        <v>256</v>
      </c>
      <c r="CD37" s="15" t="s">
        <v>254</v>
      </c>
      <c r="CE37" s="15" t="s">
        <v>252</v>
      </c>
      <c r="CF37" s="15" t="s">
        <v>250</v>
      </c>
      <c r="CG37" s="15" t="s">
        <v>248</v>
      </c>
      <c r="CH37" s="15" t="s">
        <v>246</v>
      </c>
      <c r="CI37" s="15" t="s">
        <v>244</v>
      </c>
      <c r="CJ37" s="15" t="s">
        <v>242</v>
      </c>
      <c r="CK37" s="15" t="s">
        <v>240</v>
      </c>
      <c r="CL37" s="15" t="s">
        <v>238</v>
      </c>
      <c r="CM37" s="15" t="s">
        <v>236</v>
      </c>
      <c r="CN37" s="15" t="s">
        <v>234</v>
      </c>
      <c r="CO37" s="15" t="s">
        <v>232</v>
      </c>
      <c r="CP37" s="15" t="s">
        <v>230</v>
      </c>
      <c r="CQ37" s="15" t="s">
        <v>228</v>
      </c>
      <c r="CR37" s="15" t="s">
        <v>226</v>
      </c>
      <c r="CS37" s="15" t="s">
        <v>224</v>
      </c>
      <c r="CT37" s="15" t="s">
        <v>222</v>
      </c>
      <c r="CU37" s="15" t="s">
        <v>220</v>
      </c>
      <c r="CV37" s="15" t="s">
        <v>218</v>
      </c>
      <c r="CW37" s="15" t="s">
        <v>216</v>
      </c>
      <c r="CX37" s="15" t="s">
        <v>214</v>
      </c>
      <c r="CY37" s="15" t="s">
        <v>212</v>
      </c>
      <c r="CZ37" s="15" t="s">
        <v>210</v>
      </c>
      <c r="DA37" s="15" t="s">
        <v>208</v>
      </c>
      <c r="DB37" s="15" t="s">
        <v>206</v>
      </c>
      <c r="DC37" s="15" t="s">
        <v>204</v>
      </c>
      <c r="DD37" s="15" t="s">
        <v>202</v>
      </c>
      <c r="DE37" s="15" t="s">
        <v>200</v>
      </c>
      <c r="DF37" s="15" t="s">
        <v>198</v>
      </c>
      <c r="DG37" s="15" t="s">
        <v>196</v>
      </c>
      <c r="DH37" s="15" t="s">
        <v>194</v>
      </c>
      <c r="DI37" s="15" t="s">
        <v>192</v>
      </c>
      <c r="DJ37" s="15" t="s">
        <v>190</v>
      </c>
      <c r="DK37" s="15" t="s">
        <v>188</v>
      </c>
      <c r="DL37" s="15" t="s">
        <v>186</v>
      </c>
      <c r="DM37" s="15" t="s">
        <v>184</v>
      </c>
      <c r="DN37" s="15" t="s">
        <v>182</v>
      </c>
      <c r="DO37" s="15" t="s">
        <v>180</v>
      </c>
      <c r="DP37" s="15" t="s">
        <v>178</v>
      </c>
      <c r="DQ37" s="15" t="s">
        <v>176</v>
      </c>
      <c r="DR37" s="15" t="s">
        <v>174</v>
      </c>
      <c r="DS37" s="15" t="s">
        <v>172</v>
      </c>
      <c r="DT37" s="15" t="s">
        <v>170</v>
      </c>
      <c r="DU37" s="15" t="s">
        <v>168</v>
      </c>
      <c r="DV37" s="15" t="s">
        <v>166</v>
      </c>
      <c r="DW37" s="15" t="s">
        <v>164</v>
      </c>
      <c r="DX37" s="15" t="s">
        <v>162</v>
      </c>
      <c r="DY37" s="15" t="s">
        <v>160</v>
      </c>
      <c r="DZ37" s="15" t="s">
        <v>158</v>
      </c>
      <c r="EA37" s="15" t="s">
        <v>156</v>
      </c>
      <c r="EB37" s="15" t="s">
        <v>154</v>
      </c>
      <c r="EC37" s="15" t="s">
        <v>152</v>
      </c>
      <c r="ED37" s="15" t="s">
        <v>150</v>
      </c>
      <c r="EE37" s="15" t="s">
        <v>148</v>
      </c>
      <c r="EF37" s="15" t="s">
        <v>146</v>
      </c>
      <c r="EG37" s="15" t="s">
        <v>144</v>
      </c>
      <c r="EH37" s="15" t="s">
        <v>142</v>
      </c>
      <c r="EI37" s="15" t="s">
        <v>140</v>
      </c>
      <c r="EJ37" s="15" t="s">
        <v>138</v>
      </c>
      <c r="EK37" s="15" t="s">
        <v>136</v>
      </c>
      <c r="EL37" s="15" t="s">
        <v>134</v>
      </c>
      <c r="EM37" s="15" t="s">
        <v>132</v>
      </c>
      <c r="EN37" s="15" t="s">
        <v>130</v>
      </c>
      <c r="EO37" s="15" t="s">
        <v>128</v>
      </c>
      <c r="EP37" s="15" t="s">
        <v>126</v>
      </c>
      <c r="EQ37" s="15" t="s">
        <v>124</v>
      </c>
      <c r="ER37" s="15" t="s">
        <v>122</v>
      </c>
      <c r="ES37" s="15" t="s">
        <v>120</v>
      </c>
      <c r="ET37" s="15" t="s">
        <v>118</v>
      </c>
      <c r="EU37" s="15" t="s">
        <v>116</v>
      </c>
      <c r="EV37" s="15" t="s">
        <v>114</v>
      </c>
      <c r="EW37" s="15" t="s">
        <v>112</v>
      </c>
      <c r="EX37" s="15" t="s">
        <v>110</v>
      </c>
      <c r="EY37" s="15" t="s">
        <v>108</v>
      </c>
      <c r="EZ37" s="15" t="s">
        <v>106</v>
      </c>
      <c r="FA37" s="15" t="s">
        <v>104</v>
      </c>
      <c r="FB37" s="15" t="s">
        <v>102</v>
      </c>
      <c r="FC37" s="15" t="s">
        <v>100</v>
      </c>
      <c r="FD37" s="15" t="s">
        <v>98</v>
      </c>
      <c r="FE37" s="15" t="s">
        <v>96</v>
      </c>
      <c r="FF37" s="15" t="s">
        <v>94</v>
      </c>
      <c r="FG37" s="15" t="s">
        <v>92</v>
      </c>
      <c r="FH37" s="15" t="s">
        <v>90</v>
      </c>
      <c r="FI37" s="15" t="s">
        <v>88</v>
      </c>
      <c r="FJ37" s="15" t="s">
        <v>86</v>
      </c>
      <c r="FK37" s="15" t="s">
        <v>84</v>
      </c>
      <c r="FL37" s="15" t="s">
        <v>82</v>
      </c>
      <c r="FM37" s="15" t="s">
        <v>80</v>
      </c>
    </row>
    <row r="39" spans="2:169" x14ac:dyDescent="0.15">
      <c r="B39" s="15" t="s">
        <v>694</v>
      </c>
    </row>
    <row r="40" spans="2:169" x14ac:dyDescent="0.15">
      <c r="B40" s="15" t="s">
        <v>418</v>
      </c>
      <c r="C40" s="15">
        <v>0</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5">
        <v>0</v>
      </c>
      <c r="BL40" s="15">
        <v>0</v>
      </c>
      <c r="BM40" s="15">
        <v>0</v>
      </c>
      <c r="BN40" s="15">
        <v>0</v>
      </c>
      <c r="BO40" s="15">
        <v>0</v>
      </c>
      <c r="BP40" s="15">
        <v>0</v>
      </c>
      <c r="BQ40" s="15">
        <v>0</v>
      </c>
      <c r="BR40" s="15">
        <v>0</v>
      </c>
      <c r="BS40" s="15">
        <v>0</v>
      </c>
      <c r="BT40" s="15">
        <v>0</v>
      </c>
      <c r="BU40" s="15">
        <v>0</v>
      </c>
      <c r="BV40" s="15">
        <v>0</v>
      </c>
      <c r="BW40" s="15">
        <v>0</v>
      </c>
      <c r="BX40" s="15">
        <v>0</v>
      </c>
      <c r="BY40" s="15">
        <v>0</v>
      </c>
      <c r="BZ40" s="15">
        <v>0</v>
      </c>
      <c r="CA40" s="15">
        <v>0</v>
      </c>
      <c r="CB40" s="15">
        <v>0</v>
      </c>
      <c r="CC40" s="15">
        <v>0</v>
      </c>
      <c r="CD40" s="15">
        <v>0</v>
      </c>
      <c r="CE40" s="15">
        <v>0</v>
      </c>
      <c r="CF40" s="15">
        <v>0</v>
      </c>
      <c r="CG40" s="15">
        <v>0</v>
      </c>
      <c r="CH40" s="15">
        <v>0</v>
      </c>
      <c r="CI40" s="15">
        <v>0</v>
      </c>
      <c r="CJ40" s="15">
        <v>0</v>
      </c>
      <c r="CK40" s="15">
        <v>0</v>
      </c>
      <c r="CL40" s="15">
        <v>0</v>
      </c>
      <c r="CM40" s="15">
        <v>0</v>
      </c>
      <c r="CN40" s="15">
        <v>0</v>
      </c>
      <c r="CO40" s="15">
        <v>0</v>
      </c>
      <c r="CP40" s="15">
        <v>0</v>
      </c>
      <c r="CQ40" s="15">
        <v>0</v>
      </c>
      <c r="CR40" s="15">
        <v>0</v>
      </c>
      <c r="CS40" s="15">
        <v>0</v>
      </c>
      <c r="CT40" s="15">
        <v>0</v>
      </c>
      <c r="CU40" s="15">
        <v>0</v>
      </c>
      <c r="CV40" s="15">
        <v>1</v>
      </c>
      <c r="CW40" s="15">
        <v>0</v>
      </c>
      <c r="CX40" s="15">
        <v>0</v>
      </c>
      <c r="CY40" s="15">
        <v>0</v>
      </c>
      <c r="CZ40" s="15">
        <v>0</v>
      </c>
      <c r="DA40" s="15">
        <v>0</v>
      </c>
      <c r="DB40" s="15">
        <v>0</v>
      </c>
      <c r="DC40" s="15">
        <v>0</v>
      </c>
      <c r="DD40" s="15">
        <v>0</v>
      </c>
      <c r="DE40" s="15">
        <v>0</v>
      </c>
      <c r="DF40" s="15">
        <v>0</v>
      </c>
      <c r="DG40" s="15">
        <v>0</v>
      </c>
      <c r="DH40" s="15">
        <v>0</v>
      </c>
      <c r="DI40" s="15">
        <v>0</v>
      </c>
      <c r="DJ40" s="15">
        <v>0</v>
      </c>
      <c r="DK40" s="15">
        <v>0</v>
      </c>
      <c r="DL40" s="15">
        <v>0</v>
      </c>
      <c r="DM40" s="15">
        <v>0</v>
      </c>
      <c r="DN40" s="15">
        <v>0</v>
      </c>
      <c r="DO40" s="15">
        <v>0</v>
      </c>
      <c r="DP40" s="15">
        <v>0</v>
      </c>
      <c r="DQ40" s="15">
        <v>0</v>
      </c>
      <c r="DR40" s="15">
        <v>0</v>
      </c>
      <c r="DS40" s="15">
        <v>0</v>
      </c>
      <c r="DT40" s="15">
        <v>0</v>
      </c>
      <c r="DU40" s="15">
        <v>1</v>
      </c>
      <c r="DV40" s="15">
        <v>0</v>
      </c>
      <c r="DW40" s="15">
        <v>0</v>
      </c>
      <c r="DX40" s="15">
        <v>0</v>
      </c>
      <c r="DY40" s="15">
        <v>0</v>
      </c>
      <c r="DZ40" s="15">
        <v>0</v>
      </c>
      <c r="EA40" s="15">
        <v>0</v>
      </c>
      <c r="EB40" s="15">
        <v>0</v>
      </c>
      <c r="EC40" s="15">
        <v>0</v>
      </c>
      <c r="ED40" s="15">
        <v>0</v>
      </c>
      <c r="EE40" s="15">
        <v>0</v>
      </c>
      <c r="EF40" s="15">
        <v>0</v>
      </c>
      <c r="EG40" s="15">
        <v>0</v>
      </c>
      <c r="EH40" s="15">
        <v>0</v>
      </c>
      <c r="EI40" s="15">
        <v>0</v>
      </c>
      <c r="EJ40" s="15">
        <v>0</v>
      </c>
      <c r="EK40" s="15">
        <v>0</v>
      </c>
      <c r="EL40" s="15">
        <v>0</v>
      </c>
      <c r="EM40" s="15">
        <v>0</v>
      </c>
      <c r="EN40" s="15">
        <v>0</v>
      </c>
      <c r="EO40" s="15">
        <v>0</v>
      </c>
      <c r="EP40" s="15">
        <v>0</v>
      </c>
      <c r="EQ40" s="15">
        <v>0</v>
      </c>
      <c r="ER40" s="15">
        <v>0</v>
      </c>
      <c r="ES40" s="15">
        <v>0</v>
      </c>
      <c r="ET40" s="15">
        <v>0</v>
      </c>
      <c r="EU40" s="15">
        <v>1</v>
      </c>
      <c r="EV40" s="15">
        <v>0</v>
      </c>
      <c r="EW40" s="15">
        <v>0</v>
      </c>
      <c r="EX40" s="15">
        <v>0</v>
      </c>
      <c r="EY40" s="15">
        <v>0</v>
      </c>
      <c r="EZ40" s="15">
        <v>0</v>
      </c>
      <c r="FA40" s="15">
        <v>0</v>
      </c>
      <c r="FB40" s="15">
        <v>0</v>
      </c>
      <c r="FC40" s="15">
        <v>1</v>
      </c>
      <c r="FD40" s="15">
        <v>0</v>
      </c>
      <c r="FE40" s="15">
        <v>0</v>
      </c>
      <c r="FF40" s="15">
        <v>0</v>
      </c>
      <c r="FG40" s="15">
        <v>0</v>
      </c>
      <c r="FH40" s="15">
        <v>1</v>
      </c>
      <c r="FI40" s="15">
        <v>0</v>
      </c>
      <c r="FJ40" s="15">
        <v>0</v>
      </c>
      <c r="FK40" s="15">
        <v>1</v>
      </c>
      <c r="FL40" s="15">
        <v>0</v>
      </c>
      <c r="FM40" s="15">
        <v>0</v>
      </c>
    </row>
    <row r="41" spans="2:169" x14ac:dyDescent="0.15">
      <c r="B41" s="15" t="s">
        <v>695</v>
      </c>
      <c r="C41" s="15">
        <v>0</v>
      </c>
      <c r="D41" s="15">
        <v>0</v>
      </c>
      <c r="E41" s="15">
        <v>0</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c r="Z41" s="15">
        <v>0</v>
      </c>
      <c r="AA41" s="15">
        <v>0</v>
      </c>
      <c r="AB41" s="15">
        <v>0</v>
      </c>
      <c r="AC41" s="15">
        <v>0</v>
      </c>
      <c r="AD41" s="15">
        <v>0</v>
      </c>
      <c r="AE41" s="15">
        <v>0</v>
      </c>
      <c r="AF41" s="15">
        <v>0</v>
      </c>
      <c r="AG41" s="15">
        <v>0</v>
      </c>
      <c r="AH41" s="15">
        <v>0</v>
      </c>
      <c r="AI41" s="15">
        <v>0</v>
      </c>
      <c r="AJ41" s="15">
        <v>0</v>
      </c>
      <c r="AK41" s="15">
        <v>0</v>
      </c>
      <c r="AL41" s="15">
        <v>0</v>
      </c>
      <c r="AM41" s="15">
        <v>0</v>
      </c>
      <c r="AN41" s="15">
        <v>0</v>
      </c>
      <c r="AO41" s="15">
        <v>0</v>
      </c>
      <c r="AP41" s="15">
        <v>0</v>
      </c>
      <c r="AQ41" s="15">
        <v>0</v>
      </c>
      <c r="AR41" s="15">
        <v>0</v>
      </c>
      <c r="AS41" s="15">
        <v>0</v>
      </c>
      <c r="AT41" s="15">
        <v>0</v>
      </c>
      <c r="AU41" s="15">
        <v>0</v>
      </c>
      <c r="AV41" s="15">
        <v>0</v>
      </c>
      <c r="AW41" s="15">
        <v>0</v>
      </c>
      <c r="AX41" s="15">
        <v>0</v>
      </c>
      <c r="AY41" s="15">
        <v>0</v>
      </c>
      <c r="AZ41" s="15">
        <v>0</v>
      </c>
      <c r="BA41" s="15">
        <v>0</v>
      </c>
      <c r="BB41" s="15">
        <v>0</v>
      </c>
      <c r="BC41" s="15">
        <v>0</v>
      </c>
      <c r="BD41" s="15">
        <v>0</v>
      </c>
      <c r="BE41" s="15">
        <v>0</v>
      </c>
      <c r="BF41" s="15">
        <v>1</v>
      </c>
      <c r="BG41" s="15">
        <v>0</v>
      </c>
      <c r="BH41" s="15">
        <v>0</v>
      </c>
      <c r="BI41" s="15">
        <v>0</v>
      </c>
      <c r="BJ41" s="15">
        <v>0</v>
      </c>
      <c r="BK41" s="15">
        <v>0</v>
      </c>
      <c r="BL41" s="15">
        <v>0</v>
      </c>
      <c r="BM41" s="15">
        <v>0</v>
      </c>
      <c r="BN41" s="15">
        <v>0</v>
      </c>
      <c r="BO41" s="15">
        <v>0</v>
      </c>
      <c r="BP41" s="15">
        <v>0</v>
      </c>
      <c r="BQ41" s="15">
        <v>0</v>
      </c>
      <c r="BR41" s="15">
        <v>0</v>
      </c>
      <c r="BS41" s="15">
        <v>0</v>
      </c>
      <c r="BT41" s="15">
        <v>0</v>
      </c>
      <c r="BU41" s="15">
        <v>0</v>
      </c>
      <c r="BV41" s="15">
        <v>0</v>
      </c>
      <c r="BW41" s="15">
        <v>0</v>
      </c>
      <c r="BX41" s="15">
        <v>0</v>
      </c>
      <c r="BY41" s="15">
        <v>0</v>
      </c>
      <c r="BZ41" s="15">
        <v>0</v>
      </c>
      <c r="CA41" s="15">
        <v>0</v>
      </c>
      <c r="CB41" s="15">
        <v>0</v>
      </c>
      <c r="CC41" s="15">
        <v>0</v>
      </c>
      <c r="CD41" s="15">
        <v>0</v>
      </c>
      <c r="CE41" s="15">
        <v>0</v>
      </c>
      <c r="CF41" s="15">
        <v>0</v>
      </c>
      <c r="CG41" s="15">
        <v>0</v>
      </c>
      <c r="CH41" s="15">
        <v>0</v>
      </c>
      <c r="CI41" s="15">
        <v>0</v>
      </c>
      <c r="CJ41" s="15">
        <v>0</v>
      </c>
      <c r="CK41" s="15">
        <v>0</v>
      </c>
      <c r="CL41" s="15">
        <v>0</v>
      </c>
      <c r="CM41" s="15">
        <v>0</v>
      </c>
      <c r="CN41" s="15">
        <v>0</v>
      </c>
      <c r="CO41" s="15">
        <v>0</v>
      </c>
      <c r="CP41" s="15">
        <v>0</v>
      </c>
      <c r="CQ41" s="15">
        <v>0</v>
      </c>
      <c r="CR41" s="15">
        <v>0</v>
      </c>
      <c r="CS41" s="15">
        <v>0</v>
      </c>
      <c r="CT41" s="15">
        <v>1</v>
      </c>
      <c r="CU41" s="15">
        <v>0</v>
      </c>
      <c r="CV41" s="15">
        <v>0</v>
      </c>
      <c r="CW41" s="15">
        <v>0</v>
      </c>
      <c r="CX41" s="15">
        <v>0</v>
      </c>
      <c r="CY41" s="15">
        <v>0</v>
      </c>
      <c r="CZ41" s="15">
        <v>0</v>
      </c>
      <c r="DA41" s="15">
        <v>0</v>
      </c>
      <c r="DB41" s="15">
        <v>0</v>
      </c>
      <c r="DC41" s="15">
        <v>0</v>
      </c>
      <c r="DD41" s="15">
        <v>0</v>
      </c>
      <c r="DE41" s="15">
        <v>0</v>
      </c>
      <c r="DF41" s="15">
        <v>0</v>
      </c>
      <c r="DG41" s="15">
        <v>0</v>
      </c>
      <c r="DH41" s="15">
        <v>0</v>
      </c>
      <c r="DI41" s="15">
        <v>0</v>
      </c>
      <c r="DJ41" s="15">
        <v>0</v>
      </c>
      <c r="DK41" s="15">
        <v>0</v>
      </c>
      <c r="DL41" s="15">
        <v>0</v>
      </c>
      <c r="DM41" s="15">
        <v>0</v>
      </c>
      <c r="DN41" s="15">
        <v>0</v>
      </c>
      <c r="DO41" s="15">
        <v>0</v>
      </c>
      <c r="DP41" s="15">
        <v>0</v>
      </c>
      <c r="DQ41" s="15">
        <v>0</v>
      </c>
      <c r="DR41" s="15">
        <v>0</v>
      </c>
      <c r="DS41" s="15">
        <v>0</v>
      </c>
      <c r="DT41" s="15">
        <v>0</v>
      </c>
      <c r="DU41" s="15">
        <v>0</v>
      </c>
      <c r="DV41" s="15">
        <v>0</v>
      </c>
      <c r="DW41" s="15">
        <v>1</v>
      </c>
      <c r="DX41" s="15">
        <v>0</v>
      </c>
      <c r="DY41" s="15">
        <v>0</v>
      </c>
      <c r="DZ41" s="15">
        <v>0</v>
      </c>
      <c r="EA41" s="15">
        <v>0</v>
      </c>
      <c r="EB41" s="15">
        <v>0</v>
      </c>
      <c r="EC41" s="15">
        <v>0</v>
      </c>
      <c r="ED41" s="15">
        <v>0</v>
      </c>
      <c r="EE41" s="15">
        <v>0</v>
      </c>
      <c r="EF41" s="15">
        <v>0</v>
      </c>
      <c r="EG41" s="15">
        <v>0</v>
      </c>
      <c r="EH41" s="15">
        <v>0</v>
      </c>
      <c r="EI41" s="15">
        <v>0</v>
      </c>
      <c r="EJ41" s="15">
        <v>0</v>
      </c>
      <c r="EK41" s="15">
        <v>0</v>
      </c>
      <c r="EL41" s="15">
        <v>0</v>
      </c>
      <c r="EM41" s="15">
        <v>0</v>
      </c>
      <c r="EN41" s="15">
        <v>0</v>
      </c>
      <c r="EO41" s="15">
        <v>0</v>
      </c>
      <c r="EP41" s="15">
        <v>0</v>
      </c>
      <c r="EQ41" s="15">
        <v>0</v>
      </c>
      <c r="ER41" s="15">
        <v>0</v>
      </c>
      <c r="ES41" s="15">
        <v>1</v>
      </c>
      <c r="ET41" s="15">
        <v>0</v>
      </c>
      <c r="EU41" s="15">
        <v>0</v>
      </c>
      <c r="EV41" s="15">
        <v>0</v>
      </c>
      <c r="EW41" s="15">
        <v>0</v>
      </c>
      <c r="EX41" s="15">
        <v>0</v>
      </c>
      <c r="EY41" s="15">
        <v>0</v>
      </c>
      <c r="EZ41" s="15">
        <v>1</v>
      </c>
      <c r="FA41" s="15">
        <v>0</v>
      </c>
      <c r="FB41" s="15">
        <v>0</v>
      </c>
      <c r="FC41" s="15">
        <v>0</v>
      </c>
      <c r="FD41" s="15">
        <v>0</v>
      </c>
      <c r="FE41" s="15">
        <v>0</v>
      </c>
      <c r="FF41" s="15">
        <v>0</v>
      </c>
      <c r="FG41" s="15">
        <v>0</v>
      </c>
      <c r="FH41" s="15">
        <v>0</v>
      </c>
      <c r="FI41" s="15">
        <v>0</v>
      </c>
      <c r="FJ41" s="15">
        <v>0</v>
      </c>
      <c r="FK41" s="15">
        <v>0</v>
      </c>
      <c r="FL41" s="15">
        <v>0</v>
      </c>
      <c r="FM41" s="15">
        <v>0</v>
      </c>
    </row>
    <row r="43" spans="2:169" x14ac:dyDescent="0.15">
      <c r="B43" s="15" t="s">
        <v>696</v>
      </c>
    </row>
    <row r="44" spans="2:169" x14ac:dyDescent="0.15">
      <c r="B44" s="15" t="s">
        <v>418</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1</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5">
        <v>0</v>
      </c>
      <c r="BL44" s="15">
        <v>0</v>
      </c>
      <c r="BM44" s="15">
        <v>0</v>
      </c>
      <c r="BN44" s="15">
        <v>0</v>
      </c>
      <c r="BO44" s="15">
        <v>0</v>
      </c>
      <c r="BP44" s="15">
        <v>0</v>
      </c>
      <c r="BQ44" s="15">
        <v>0</v>
      </c>
      <c r="BR44" s="15">
        <v>0</v>
      </c>
      <c r="BS44" s="15">
        <v>0</v>
      </c>
      <c r="BT44" s="15">
        <v>0</v>
      </c>
      <c r="BU44" s="15">
        <v>0</v>
      </c>
      <c r="BV44" s="15">
        <v>0</v>
      </c>
      <c r="BW44" s="15">
        <v>0</v>
      </c>
      <c r="BX44" s="15">
        <v>0</v>
      </c>
      <c r="BY44" s="15">
        <v>0</v>
      </c>
      <c r="BZ44" s="15">
        <v>0</v>
      </c>
      <c r="CA44" s="15">
        <v>0</v>
      </c>
      <c r="CB44" s="15">
        <v>0</v>
      </c>
      <c r="CC44" s="15">
        <v>0</v>
      </c>
      <c r="CD44" s="15">
        <v>0</v>
      </c>
      <c r="CE44" s="15">
        <v>0</v>
      </c>
      <c r="CF44" s="15">
        <v>0</v>
      </c>
      <c r="CG44" s="15">
        <v>0</v>
      </c>
      <c r="CH44" s="15">
        <v>0</v>
      </c>
      <c r="CI44" s="15">
        <v>0</v>
      </c>
      <c r="CJ44" s="15">
        <v>0</v>
      </c>
      <c r="CK44" s="15">
        <v>0</v>
      </c>
      <c r="CL44" s="15">
        <v>0</v>
      </c>
      <c r="CM44" s="15">
        <v>0</v>
      </c>
      <c r="CN44" s="15">
        <v>0</v>
      </c>
      <c r="CO44" s="15">
        <v>0</v>
      </c>
      <c r="CP44" s="15">
        <v>0</v>
      </c>
      <c r="CQ44" s="15">
        <v>0</v>
      </c>
      <c r="CR44" s="15">
        <v>1</v>
      </c>
      <c r="CS44" s="15">
        <v>0</v>
      </c>
      <c r="CT44" s="15">
        <v>0</v>
      </c>
      <c r="CU44" s="15">
        <v>0</v>
      </c>
      <c r="CV44" s="15">
        <v>1</v>
      </c>
      <c r="CW44" s="15">
        <v>0</v>
      </c>
      <c r="CX44" s="15">
        <v>0</v>
      </c>
      <c r="CY44" s="15">
        <v>0</v>
      </c>
      <c r="CZ44" s="15">
        <v>0</v>
      </c>
      <c r="DA44" s="15">
        <v>0</v>
      </c>
      <c r="DB44" s="15">
        <v>0</v>
      </c>
      <c r="DC44" s="15">
        <v>0</v>
      </c>
      <c r="DD44" s="15">
        <v>0</v>
      </c>
      <c r="DE44" s="15">
        <v>0</v>
      </c>
      <c r="DF44" s="15">
        <v>0</v>
      </c>
      <c r="DG44" s="15">
        <v>0</v>
      </c>
      <c r="DH44" s="15">
        <v>0</v>
      </c>
      <c r="DI44" s="15">
        <v>0</v>
      </c>
      <c r="DJ44" s="15">
        <v>0</v>
      </c>
      <c r="DK44" s="15">
        <v>0</v>
      </c>
      <c r="DL44" s="15">
        <v>0</v>
      </c>
      <c r="DM44" s="15">
        <v>0</v>
      </c>
      <c r="DN44" s="15">
        <v>0</v>
      </c>
      <c r="DO44" s="15">
        <v>0</v>
      </c>
      <c r="DP44" s="15">
        <v>0</v>
      </c>
      <c r="DQ44" s="15">
        <v>0</v>
      </c>
      <c r="DR44" s="15">
        <v>0</v>
      </c>
      <c r="DS44" s="15">
        <v>0</v>
      </c>
      <c r="DT44" s="15">
        <v>0</v>
      </c>
      <c r="DU44" s="15">
        <v>1</v>
      </c>
      <c r="DV44" s="15">
        <v>0</v>
      </c>
      <c r="DW44" s="15">
        <v>0</v>
      </c>
      <c r="DX44" s="15">
        <v>0</v>
      </c>
      <c r="DY44" s="15">
        <v>0</v>
      </c>
      <c r="DZ44" s="15">
        <v>0</v>
      </c>
      <c r="EA44" s="15">
        <v>0</v>
      </c>
      <c r="EB44" s="15">
        <v>0</v>
      </c>
      <c r="EC44" s="15">
        <v>0</v>
      </c>
      <c r="ED44" s="15">
        <v>0</v>
      </c>
      <c r="EE44" s="15">
        <v>0</v>
      </c>
      <c r="EF44" s="15">
        <v>0</v>
      </c>
      <c r="EG44" s="15">
        <v>0</v>
      </c>
      <c r="EH44" s="15">
        <v>0</v>
      </c>
      <c r="EI44" s="15">
        <v>0</v>
      </c>
      <c r="EJ44" s="15">
        <v>0</v>
      </c>
      <c r="EK44" s="15">
        <v>0</v>
      </c>
      <c r="EL44" s="15">
        <v>0</v>
      </c>
      <c r="EM44" s="15">
        <v>0</v>
      </c>
      <c r="EN44" s="15">
        <v>0</v>
      </c>
      <c r="EO44" s="15">
        <v>0</v>
      </c>
      <c r="EP44" s="15">
        <v>0</v>
      </c>
      <c r="EQ44" s="15">
        <v>0</v>
      </c>
      <c r="ER44" s="15">
        <v>0</v>
      </c>
      <c r="ES44" s="15">
        <v>0</v>
      </c>
      <c r="ET44" s="15">
        <v>0</v>
      </c>
      <c r="EU44" s="15">
        <v>1</v>
      </c>
      <c r="EV44" s="15">
        <v>0</v>
      </c>
      <c r="EW44" s="15">
        <v>0</v>
      </c>
      <c r="EX44" s="15">
        <v>0</v>
      </c>
      <c r="EY44" s="15">
        <v>0</v>
      </c>
      <c r="EZ44" s="15">
        <v>0</v>
      </c>
      <c r="FA44" s="15">
        <v>0</v>
      </c>
      <c r="FB44" s="15">
        <v>1</v>
      </c>
      <c r="FC44" s="15">
        <v>1</v>
      </c>
      <c r="FD44" s="15">
        <v>0</v>
      </c>
      <c r="FE44" s="15">
        <v>0</v>
      </c>
      <c r="FF44" s="15">
        <v>0</v>
      </c>
      <c r="FG44" s="15">
        <v>0</v>
      </c>
      <c r="FH44" s="15">
        <v>1</v>
      </c>
      <c r="FI44" s="15">
        <v>0</v>
      </c>
      <c r="FJ44" s="15">
        <v>0</v>
      </c>
      <c r="FK44" s="15">
        <v>1</v>
      </c>
      <c r="FL44" s="15">
        <v>0</v>
      </c>
      <c r="FM44" s="15">
        <v>0</v>
      </c>
    </row>
    <row r="45" spans="2:169" x14ac:dyDescent="0.15">
      <c r="B45" s="15" t="s">
        <v>695</v>
      </c>
      <c r="C45" s="15">
        <v>0</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1</v>
      </c>
      <c r="BG45" s="15">
        <v>0</v>
      </c>
      <c r="BH45" s="15">
        <v>0</v>
      </c>
      <c r="BI45" s="15">
        <v>0</v>
      </c>
      <c r="BJ45" s="15">
        <v>0</v>
      </c>
      <c r="BK45" s="15">
        <v>0</v>
      </c>
      <c r="BL45" s="15">
        <v>0</v>
      </c>
      <c r="BM45" s="15">
        <v>0</v>
      </c>
      <c r="BN45" s="15">
        <v>0</v>
      </c>
      <c r="BO45" s="15">
        <v>0</v>
      </c>
      <c r="BP45" s="15">
        <v>0</v>
      </c>
      <c r="BQ45" s="15">
        <v>0</v>
      </c>
      <c r="BR45" s="15">
        <v>0</v>
      </c>
      <c r="BS45" s="15">
        <v>0</v>
      </c>
      <c r="BT45" s="15">
        <v>0</v>
      </c>
      <c r="BU45" s="15">
        <v>0</v>
      </c>
      <c r="BV45" s="15">
        <v>0</v>
      </c>
      <c r="BW45" s="15">
        <v>0</v>
      </c>
      <c r="BX45" s="15">
        <v>0</v>
      </c>
      <c r="BY45" s="15">
        <v>0</v>
      </c>
      <c r="BZ45" s="15">
        <v>0</v>
      </c>
      <c r="CA45" s="15">
        <v>0</v>
      </c>
      <c r="CB45" s="15">
        <v>0</v>
      </c>
      <c r="CC45" s="15">
        <v>0</v>
      </c>
      <c r="CD45" s="15">
        <v>0</v>
      </c>
      <c r="CE45" s="15">
        <v>0</v>
      </c>
      <c r="CF45" s="15">
        <v>0</v>
      </c>
      <c r="CG45" s="15">
        <v>0</v>
      </c>
      <c r="CH45" s="15">
        <v>0</v>
      </c>
      <c r="CI45" s="15">
        <v>0</v>
      </c>
      <c r="CJ45" s="15">
        <v>0</v>
      </c>
      <c r="CK45" s="15">
        <v>0</v>
      </c>
      <c r="CL45" s="15">
        <v>0</v>
      </c>
      <c r="CM45" s="15">
        <v>0</v>
      </c>
      <c r="CN45" s="15">
        <v>0</v>
      </c>
      <c r="CO45" s="15">
        <v>0</v>
      </c>
      <c r="CP45" s="15">
        <v>0</v>
      </c>
      <c r="CQ45" s="15">
        <v>0</v>
      </c>
      <c r="CR45" s="15">
        <v>0</v>
      </c>
      <c r="CS45" s="15">
        <v>0</v>
      </c>
      <c r="CT45" s="15">
        <v>1</v>
      </c>
      <c r="CU45" s="15">
        <v>0</v>
      </c>
      <c r="CV45" s="15">
        <v>0</v>
      </c>
      <c r="CW45" s="15">
        <v>0</v>
      </c>
      <c r="CX45" s="15">
        <v>0</v>
      </c>
      <c r="CY45" s="15">
        <v>0</v>
      </c>
      <c r="CZ45" s="15">
        <v>0</v>
      </c>
      <c r="DA45" s="15">
        <v>1</v>
      </c>
      <c r="DB45" s="15">
        <v>0</v>
      </c>
      <c r="DC45" s="15">
        <v>0</v>
      </c>
      <c r="DD45" s="15">
        <v>0</v>
      </c>
      <c r="DE45" s="15">
        <v>0</v>
      </c>
      <c r="DF45" s="15">
        <v>0</v>
      </c>
      <c r="DG45" s="15">
        <v>0</v>
      </c>
      <c r="DH45" s="15">
        <v>0</v>
      </c>
      <c r="DI45" s="15">
        <v>0</v>
      </c>
      <c r="DJ45" s="15">
        <v>0</v>
      </c>
      <c r="DK45" s="15">
        <v>0</v>
      </c>
      <c r="DL45" s="15">
        <v>0</v>
      </c>
      <c r="DM45" s="15">
        <v>0</v>
      </c>
      <c r="DN45" s="15">
        <v>0</v>
      </c>
      <c r="DO45" s="15">
        <v>0</v>
      </c>
      <c r="DP45" s="15">
        <v>0</v>
      </c>
      <c r="DQ45" s="15">
        <v>0</v>
      </c>
      <c r="DR45" s="15">
        <v>0</v>
      </c>
      <c r="DS45" s="15">
        <v>0</v>
      </c>
      <c r="DT45" s="15">
        <v>0</v>
      </c>
      <c r="DU45" s="15">
        <v>0</v>
      </c>
      <c r="DV45" s="15">
        <v>1</v>
      </c>
      <c r="DW45" s="15">
        <v>1</v>
      </c>
      <c r="DX45" s="15">
        <v>0</v>
      </c>
      <c r="DY45" s="15">
        <v>0</v>
      </c>
      <c r="DZ45" s="15">
        <v>0</v>
      </c>
      <c r="EA45" s="15">
        <v>1</v>
      </c>
      <c r="EB45" s="15">
        <v>0</v>
      </c>
      <c r="EC45" s="15">
        <v>1</v>
      </c>
      <c r="ED45" s="15">
        <v>0</v>
      </c>
      <c r="EE45" s="15">
        <v>0</v>
      </c>
      <c r="EF45" s="15">
        <v>0</v>
      </c>
      <c r="EG45" s="15">
        <v>0</v>
      </c>
      <c r="EH45" s="15">
        <v>0</v>
      </c>
      <c r="EI45" s="15">
        <v>0</v>
      </c>
      <c r="EJ45" s="15">
        <v>0</v>
      </c>
      <c r="EK45" s="15">
        <v>0</v>
      </c>
      <c r="EL45" s="15">
        <v>0</v>
      </c>
      <c r="EM45" s="15">
        <v>0</v>
      </c>
      <c r="EN45" s="15">
        <v>0</v>
      </c>
      <c r="EO45" s="15">
        <v>0</v>
      </c>
      <c r="EP45" s="15">
        <v>0</v>
      </c>
      <c r="EQ45" s="15">
        <v>0</v>
      </c>
      <c r="ER45" s="15">
        <v>0</v>
      </c>
      <c r="ES45" s="15">
        <v>1</v>
      </c>
      <c r="ET45" s="15">
        <v>0</v>
      </c>
      <c r="EU45" s="15">
        <v>0</v>
      </c>
      <c r="EV45" s="15">
        <v>0</v>
      </c>
      <c r="EW45" s="15">
        <v>0</v>
      </c>
      <c r="EX45" s="15">
        <v>0</v>
      </c>
      <c r="EY45" s="15">
        <v>0</v>
      </c>
      <c r="EZ45" s="15">
        <v>1</v>
      </c>
      <c r="FA45" s="15">
        <v>0</v>
      </c>
      <c r="FB45" s="15">
        <v>0</v>
      </c>
      <c r="FC45" s="15">
        <v>0</v>
      </c>
      <c r="FD45" s="15">
        <v>0</v>
      </c>
      <c r="FE45" s="15">
        <v>1</v>
      </c>
      <c r="FF45" s="15">
        <v>0</v>
      </c>
      <c r="FG45" s="15">
        <v>0</v>
      </c>
      <c r="FH45" s="15">
        <v>0</v>
      </c>
      <c r="FI45" s="15">
        <v>0</v>
      </c>
      <c r="FJ45" s="15">
        <v>0</v>
      </c>
      <c r="FK45" s="15">
        <v>0</v>
      </c>
      <c r="FL45" s="15">
        <v>0</v>
      </c>
      <c r="FM45" s="15">
        <v>0</v>
      </c>
    </row>
    <row r="47" spans="2:169" x14ac:dyDescent="0.15">
      <c r="B47" s="15" t="s">
        <v>697</v>
      </c>
    </row>
    <row r="48" spans="2:169" x14ac:dyDescent="0.15">
      <c r="B48" s="15" t="s">
        <v>418</v>
      </c>
      <c r="C48" s="15">
        <v>0</v>
      </c>
      <c r="D48" s="15">
        <v>0</v>
      </c>
      <c r="E48" s="15">
        <v>0</v>
      </c>
      <c r="F48" s="15">
        <v>0</v>
      </c>
      <c r="G48" s="15">
        <v>0</v>
      </c>
      <c r="H48" s="15">
        <v>0</v>
      </c>
      <c r="I48" s="15">
        <v>0</v>
      </c>
      <c r="J48" s="15">
        <v>0</v>
      </c>
      <c r="K48" s="15">
        <v>0</v>
      </c>
      <c r="L48" s="15">
        <v>0</v>
      </c>
      <c r="M48" s="15">
        <v>0</v>
      </c>
      <c r="N48" s="15">
        <v>0</v>
      </c>
      <c r="O48" s="15">
        <v>0</v>
      </c>
      <c r="P48" s="15">
        <v>0</v>
      </c>
      <c r="Q48" s="15">
        <v>0</v>
      </c>
      <c r="R48" s="15">
        <v>0</v>
      </c>
      <c r="S48" s="15">
        <v>0</v>
      </c>
      <c r="T48" s="15">
        <v>0</v>
      </c>
      <c r="U48" s="15">
        <v>0</v>
      </c>
      <c r="V48" s="15">
        <v>0</v>
      </c>
      <c r="W48" s="15">
        <v>0</v>
      </c>
      <c r="X48" s="15">
        <v>0</v>
      </c>
      <c r="Y48" s="15">
        <v>0</v>
      </c>
      <c r="Z48" s="15">
        <v>1</v>
      </c>
      <c r="AA48" s="15">
        <v>0</v>
      </c>
      <c r="AB48" s="15">
        <v>0</v>
      </c>
      <c r="AC48" s="15">
        <v>0</v>
      </c>
      <c r="AD48" s="15">
        <v>0</v>
      </c>
      <c r="AE48" s="15">
        <v>0</v>
      </c>
      <c r="AF48" s="15">
        <v>0</v>
      </c>
      <c r="AG48" s="15">
        <v>0</v>
      </c>
      <c r="AH48" s="15">
        <v>0</v>
      </c>
      <c r="AI48" s="15">
        <v>0</v>
      </c>
      <c r="AJ48" s="15">
        <v>0</v>
      </c>
      <c r="AK48" s="15">
        <v>0</v>
      </c>
      <c r="AL48" s="15">
        <v>1</v>
      </c>
      <c r="AM48" s="15">
        <v>0</v>
      </c>
      <c r="AN48" s="15">
        <v>0</v>
      </c>
      <c r="AO48" s="15">
        <v>0</v>
      </c>
      <c r="AP48" s="15">
        <v>0</v>
      </c>
      <c r="AQ48" s="15">
        <v>0</v>
      </c>
      <c r="AR48" s="15">
        <v>0</v>
      </c>
      <c r="AS48" s="15">
        <v>0</v>
      </c>
      <c r="AT48" s="15">
        <v>0</v>
      </c>
      <c r="AU48" s="15">
        <v>0</v>
      </c>
      <c r="AV48" s="15">
        <v>0</v>
      </c>
      <c r="AW48" s="15">
        <v>0</v>
      </c>
      <c r="AX48" s="15">
        <v>0</v>
      </c>
      <c r="AY48" s="15">
        <v>0</v>
      </c>
      <c r="AZ48" s="15">
        <v>0</v>
      </c>
      <c r="BA48" s="15">
        <v>0</v>
      </c>
      <c r="BB48" s="15">
        <v>0</v>
      </c>
      <c r="BC48" s="15">
        <v>0</v>
      </c>
      <c r="BD48" s="15">
        <v>0</v>
      </c>
      <c r="BE48" s="15">
        <v>0</v>
      </c>
      <c r="BF48" s="15">
        <v>0</v>
      </c>
      <c r="BG48" s="15">
        <v>1</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1</v>
      </c>
      <c r="CI48" s="15">
        <v>0</v>
      </c>
      <c r="CJ48" s="15">
        <v>0</v>
      </c>
      <c r="CK48" s="15">
        <v>0</v>
      </c>
      <c r="CL48" s="15">
        <v>0</v>
      </c>
      <c r="CM48" s="15">
        <v>0</v>
      </c>
      <c r="CN48" s="15">
        <v>0</v>
      </c>
      <c r="CO48" s="15">
        <v>0</v>
      </c>
      <c r="CP48" s="15">
        <v>0</v>
      </c>
      <c r="CQ48" s="15">
        <v>0</v>
      </c>
      <c r="CR48" s="15">
        <v>1</v>
      </c>
      <c r="CS48" s="15">
        <v>0</v>
      </c>
      <c r="CT48" s="15">
        <v>0</v>
      </c>
      <c r="CU48" s="15">
        <v>0</v>
      </c>
      <c r="CV48" s="15">
        <v>1</v>
      </c>
      <c r="CW48" s="15">
        <v>0</v>
      </c>
      <c r="CX48" s="15">
        <v>0</v>
      </c>
      <c r="CY48" s="15">
        <v>0</v>
      </c>
      <c r="CZ48" s="15">
        <v>0</v>
      </c>
      <c r="DA48" s="15">
        <v>0</v>
      </c>
      <c r="DB48" s="15">
        <v>0</v>
      </c>
      <c r="DC48" s="15">
        <v>0</v>
      </c>
      <c r="DD48" s="15">
        <v>0</v>
      </c>
      <c r="DE48" s="15">
        <v>0</v>
      </c>
      <c r="DF48" s="15">
        <v>0</v>
      </c>
      <c r="DG48" s="15">
        <v>0</v>
      </c>
      <c r="DH48" s="15">
        <v>0</v>
      </c>
      <c r="DI48" s="15">
        <v>0</v>
      </c>
      <c r="DJ48" s="15">
        <v>0</v>
      </c>
      <c r="DK48" s="15">
        <v>0</v>
      </c>
      <c r="DL48" s="15">
        <v>0</v>
      </c>
      <c r="DM48" s="15">
        <v>0</v>
      </c>
      <c r="DN48" s="15">
        <v>0</v>
      </c>
      <c r="DO48" s="15">
        <v>0</v>
      </c>
      <c r="DP48" s="15">
        <v>0</v>
      </c>
      <c r="DQ48" s="15">
        <v>0</v>
      </c>
      <c r="DR48" s="15">
        <v>0</v>
      </c>
      <c r="DS48" s="15">
        <v>0</v>
      </c>
      <c r="DT48" s="15">
        <v>0</v>
      </c>
      <c r="DU48" s="15">
        <v>1</v>
      </c>
      <c r="DV48" s="15">
        <v>0</v>
      </c>
      <c r="DW48" s="15">
        <v>0</v>
      </c>
      <c r="DX48" s="15">
        <v>0</v>
      </c>
      <c r="DY48" s="15">
        <v>0</v>
      </c>
      <c r="DZ48" s="15">
        <v>0</v>
      </c>
      <c r="EA48" s="15">
        <v>0</v>
      </c>
      <c r="EB48" s="15">
        <v>0</v>
      </c>
      <c r="EC48" s="15">
        <v>0</v>
      </c>
      <c r="ED48" s="15">
        <v>0</v>
      </c>
      <c r="EE48" s="15">
        <v>0</v>
      </c>
      <c r="EF48" s="15">
        <v>0</v>
      </c>
      <c r="EG48" s="15">
        <v>0</v>
      </c>
      <c r="EH48" s="15">
        <v>0</v>
      </c>
      <c r="EI48" s="15">
        <v>0</v>
      </c>
      <c r="EJ48" s="15">
        <v>0</v>
      </c>
      <c r="EK48" s="15">
        <v>0</v>
      </c>
      <c r="EL48" s="15">
        <v>0</v>
      </c>
      <c r="EM48" s="15">
        <v>0</v>
      </c>
      <c r="EN48" s="15">
        <v>0</v>
      </c>
      <c r="EO48" s="15">
        <v>0</v>
      </c>
      <c r="EP48" s="15">
        <v>0</v>
      </c>
      <c r="EQ48" s="15">
        <v>0</v>
      </c>
      <c r="ER48" s="15">
        <v>0</v>
      </c>
      <c r="ES48" s="15">
        <v>0</v>
      </c>
      <c r="ET48" s="15">
        <v>0</v>
      </c>
      <c r="EU48" s="15">
        <v>1</v>
      </c>
      <c r="EV48" s="15">
        <v>0</v>
      </c>
      <c r="EW48" s="15">
        <v>0</v>
      </c>
      <c r="EX48" s="15">
        <v>0</v>
      </c>
      <c r="EY48" s="15">
        <v>0</v>
      </c>
      <c r="EZ48" s="15">
        <v>0</v>
      </c>
      <c r="FA48" s="15">
        <v>0</v>
      </c>
      <c r="FB48" s="15">
        <v>1</v>
      </c>
      <c r="FC48" s="15">
        <v>1</v>
      </c>
      <c r="FD48" s="15">
        <v>0</v>
      </c>
      <c r="FE48" s="15">
        <v>0</v>
      </c>
      <c r="FF48" s="15">
        <v>0</v>
      </c>
      <c r="FG48" s="15">
        <v>0</v>
      </c>
      <c r="FH48" s="15">
        <v>1</v>
      </c>
      <c r="FI48" s="15">
        <v>0</v>
      </c>
      <c r="FJ48" s="15">
        <v>0</v>
      </c>
      <c r="FK48" s="15">
        <v>1</v>
      </c>
      <c r="FL48" s="15">
        <v>0</v>
      </c>
      <c r="FM48" s="15">
        <v>0</v>
      </c>
    </row>
    <row r="49" spans="2:169" x14ac:dyDescent="0.15">
      <c r="B49" s="15" t="s">
        <v>695</v>
      </c>
      <c r="C49" s="15">
        <v>0</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1</v>
      </c>
      <c r="AC49" s="15">
        <v>0</v>
      </c>
      <c r="AD49" s="15">
        <v>0</v>
      </c>
      <c r="AE49" s="15">
        <v>1</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5">
        <v>1</v>
      </c>
      <c r="BG49" s="15">
        <v>0</v>
      </c>
      <c r="BH49" s="15">
        <v>0</v>
      </c>
      <c r="BI49" s="15">
        <v>0</v>
      </c>
      <c r="BJ49" s="15">
        <v>0</v>
      </c>
      <c r="BK49" s="15">
        <v>0</v>
      </c>
      <c r="BL49" s="15">
        <v>0</v>
      </c>
      <c r="BM49" s="15">
        <v>0</v>
      </c>
      <c r="BN49" s="15">
        <v>0</v>
      </c>
      <c r="BO49" s="15">
        <v>0</v>
      </c>
      <c r="BP49" s="15">
        <v>0</v>
      </c>
      <c r="BQ49" s="15">
        <v>0</v>
      </c>
      <c r="BR49" s="15">
        <v>0</v>
      </c>
      <c r="BS49" s="15">
        <v>0</v>
      </c>
      <c r="BT49" s="15">
        <v>0</v>
      </c>
      <c r="BU49" s="15">
        <v>0</v>
      </c>
      <c r="BV49" s="15">
        <v>0</v>
      </c>
      <c r="BW49" s="15">
        <v>0</v>
      </c>
      <c r="BX49" s="15">
        <v>0</v>
      </c>
      <c r="BY49" s="15">
        <v>0</v>
      </c>
      <c r="BZ49" s="15">
        <v>0</v>
      </c>
      <c r="CA49" s="15">
        <v>1</v>
      </c>
      <c r="CB49" s="15">
        <v>0</v>
      </c>
      <c r="CC49" s="15">
        <v>0</v>
      </c>
      <c r="CD49" s="15">
        <v>0</v>
      </c>
      <c r="CE49" s="15">
        <v>0</v>
      </c>
      <c r="CF49" s="15">
        <v>0</v>
      </c>
      <c r="CG49" s="15">
        <v>0</v>
      </c>
      <c r="CH49" s="15">
        <v>0</v>
      </c>
      <c r="CI49" s="15">
        <v>0</v>
      </c>
      <c r="CJ49" s="15">
        <v>0</v>
      </c>
      <c r="CK49" s="15">
        <v>0</v>
      </c>
      <c r="CL49" s="15">
        <v>0</v>
      </c>
      <c r="CM49" s="15">
        <v>0</v>
      </c>
      <c r="CN49" s="15">
        <v>0</v>
      </c>
      <c r="CO49" s="15">
        <v>0</v>
      </c>
      <c r="CP49" s="15">
        <v>0</v>
      </c>
      <c r="CQ49" s="15">
        <v>0</v>
      </c>
      <c r="CR49" s="15">
        <v>0</v>
      </c>
      <c r="CS49" s="15">
        <v>0</v>
      </c>
      <c r="CT49" s="15">
        <v>1</v>
      </c>
      <c r="CU49" s="15">
        <v>0</v>
      </c>
      <c r="CV49" s="15">
        <v>0</v>
      </c>
      <c r="CW49" s="15">
        <v>0</v>
      </c>
      <c r="CX49" s="15">
        <v>0</v>
      </c>
      <c r="CY49" s="15">
        <v>0</v>
      </c>
      <c r="CZ49" s="15">
        <v>0</v>
      </c>
      <c r="DA49" s="15">
        <v>1</v>
      </c>
      <c r="DB49" s="15">
        <v>0</v>
      </c>
      <c r="DC49" s="15">
        <v>0</v>
      </c>
      <c r="DD49" s="15">
        <v>0</v>
      </c>
      <c r="DE49" s="15">
        <v>0</v>
      </c>
      <c r="DF49" s="15">
        <v>0</v>
      </c>
      <c r="DG49" s="15">
        <v>0</v>
      </c>
      <c r="DH49" s="15">
        <v>1</v>
      </c>
      <c r="DI49" s="15">
        <v>0</v>
      </c>
      <c r="DJ49" s="15">
        <v>0</v>
      </c>
      <c r="DK49" s="15">
        <v>0</v>
      </c>
      <c r="DL49" s="15">
        <v>0</v>
      </c>
      <c r="DM49" s="15">
        <v>0</v>
      </c>
      <c r="DN49" s="15">
        <v>0</v>
      </c>
      <c r="DO49" s="15">
        <v>0</v>
      </c>
      <c r="DP49" s="15">
        <v>0</v>
      </c>
      <c r="DQ49" s="15">
        <v>0</v>
      </c>
      <c r="DR49" s="15">
        <v>0</v>
      </c>
      <c r="DS49" s="15">
        <v>0</v>
      </c>
      <c r="DT49" s="15">
        <v>0</v>
      </c>
      <c r="DU49" s="15">
        <v>0</v>
      </c>
      <c r="DV49" s="15">
        <v>1</v>
      </c>
      <c r="DW49" s="15">
        <v>1</v>
      </c>
      <c r="DX49" s="15">
        <v>0</v>
      </c>
      <c r="DY49" s="15">
        <v>0</v>
      </c>
      <c r="DZ49" s="15">
        <v>0</v>
      </c>
      <c r="EA49" s="15">
        <v>1</v>
      </c>
      <c r="EB49" s="15">
        <v>0</v>
      </c>
      <c r="EC49" s="15">
        <v>1</v>
      </c>
      <c r="ED49" s="15">
        <v>0</v>
      </c>
      <c r="EE49" s="15">
        <v>0</v>
      </c>
      <c r="EF49" s="15">
        <v>0</v>
      </c>
      <c r="EG49" s="15">
        <v>0</v>
      </c>
      <c r="EH49" s="15">
        <v>0</v>
      </c>
      <c r="EI49" s="15">
        <v>0</v>
      </c>
      <c r="EJ49" s="15">
        <v>0</v>
      </c>
      <c r="EK49" s="15">
        <v>0</v>
      </c>
      <c r="EL49" s="15">
        <v>0</v>
      </c>
      <c r="EM49" s="15">
        <v>0</v>
      </c>
      <c r="EN49" s="15">
        <v>0</v>
      </c>
      <c r="EO49" s="15">
        <v>0</v>
      </c>
      <c r="EP49" s="15">
        <v>0</v>
      </c>
      <c r="EQ49" s="15">
        <v>0</v>
      </c>
      <c r="ER49" s="15">
        <v>0</v>
      </c>
      <c r="ES49" s="15">
        <v>1</v>
      </c>
      <c r="ET49" s="15">
        <v>0</v>
      </c>
      <c r="EU49" s="15">
        <v>0</v>
      </c>
      <c r="EV49" s="15">
        <v>0</v>
      </c>
      <c r="EW49" s="15">
        <v>0</v>
      </c>
      <c r="EX49" s="15">
        <v>0</v>
      </c>
      <c r="EY49" s="15">
        <v>0</v>
      </c>
      <c r="EZ49" s="15">
        <v>1</v>
      </c>
      <c r="FA49" s="15">
        <v>0</v>
      </c>
      <c r="FB49" s="15">
        <v>0</v>
      </c>
      <c r="FC49" s="15">
        <v>0</v>
      </c>
      <c r="FD49" s="15">
        <v>0</v>
      </c>
      <c r="FE49" s="15">
        <v>1</v>
      </c>
      <c r="FF49" s="15">
        <v>0</v>
      </c>
      <c r="FG49" s="15">
        <v>0</v>
      </c>
      <c r="FH49" s="15">
        <v>0</v>
      </c>
      <c r="FI49" s="15">
        <v>0</v>
      </c>
      <c r="FJ49" s="15">
        <v>0</v>
      </c>
      <c r="FK49" s="15">
        <v>0</v>
      </c>
      <c r="FL49" s="15">
        <v>0</v>
      </c>
      <c r="FM49" s="15">
        <v>0</v>
      </c>
    </row>
    <row r="50" spans="2:169" x14ac:dyDescent="0.15">
      <c r="B50" s="15" t="s">
        <v>698</v>
      </c>
      <c r="C50" s="15">
        <f t="shared" ref="C50:BN50" si="0">IF(C48=1,1,IF(C49=1,1,0))</f>
        <v>0</v>
      </c>
      <c r="D50" s="15">
        <f t="shared" si="0"/>
        <v>0</v>
      </c>
      <c r="E50" s="15">
        <f t="shared" si="0"/>
        <v>0</v>
      </c>
      <c r="F50" s="15">
        <f t="shared" si="0"/>
        <v>0</v>
      </c>
      <c r="G50" s="15">
        <f t="shared" si="0"/>
        <v>0</v>
      </c>
      <c r="H50" s="15">
        <f t="shared" si="0"/>
        <v>0</v>
      </c>
      <c r="I50" s="15">
        <f t="shared" si="0"/>
        <v>0</v>
      </c>
      <c r="J50" s="15">
        <f t="shared" si="0"/>
        <v>0</v>
      </c>
      <c r="K50" s="15">
        <f t="shared" si="0"/>
        <v>0</v>
      </c>
      <c r="L50" s="15">
        <f t="shared" si="0"/>
        <v>0</v>
      </c>
      <c r="M50" s="15">
        <f t="shared" si="0"/>
        <v>0</v>
      </c>
      <c r="N50" s="15">
        <f t="shared" si="0"/>
        <v>0</v>
      </c>
      <c r="O50" s="15">
        <f t="shared" si="0"/>
        <v>0</v>
      </c>
      <c r="P50" s="15">
        <f t="shared" si="0"/>
        <v>0</v>
      </c>
      <c r="Q50" s="15">
        <f t="shared" si="0"/>
        <v>0</v>
      </c>
      <c r="R50" s="15">
        <f t="shared" si="0"/>
        <v>0</v>
      </c>
      <c r="S50" s="15">
        <f t="shared" si="0"/>
        <v>0</v>
      </c>
      <c r="T50" s="15">
        <f t="shared" si="0"/>
        <v>0</v>
      </c>
      <c r="U50" s="15">
        <f t="shared" si="0"/>
        <v>0</v>
      </c>
      <c r="V50" s="15">
        <f t="shared" si="0"/>
        <v>0</v>
      </c>
      <c r="W50" s="15">
        <f t="shared" si="0"/>
        <v>0</v>
      </c>
      <c r="X50" s="15">
        <f t="shared" si="0"/>
        <v>0</v>
      </c>
      <c r="Y50" s="15">
        <f t="shared" si="0"/>
        <v>0</v>
      </c>
      <c r="Z50" s="15">
        <f t="shared" si="0"/>
        <v>1</v>
      </c>
      <c r="AA50" s="15">
        <f t="shared" si="0"/>
        <v>0</v>
      </c>
      <c r="AB50" s="15">
        <f t="shared" si="0"/>
        <v>1</v>
      </c>
      <c r="AC50" s="15">
        <f t="shared" si="0"/>
        <v>0</v>
      </c>
      <c r="AD50" s="15">
        <f t="shared" si="0"/>
        <v>0</v>
      </c>
      <c r="AE50" s="15">
        <f t="shared" si="0"/>
        <v>1</v>
      </c>
      <c r="AF50" s="15">
        <f t="shared" si="0"/>
        <v>0</v>
      </c>
      <c r="AG50" s="15">
        <f t="shared" si="0"/>
        <v>0</v>
      </c>
      <c r="AH50" s="15">
        <f t="shared" si="0"/>
        <v>0</v>
      </c>
      <c r="AI50" s="15">
        <f t="shared" si="0"/>
        <v>0</v>
      </c>
      <c r="AJ50" s="15">
        <f t="shared" si="0"/>
        <v>0</v>
      </c>
      <c r="AK50" s="15">
        <f t="shared" si="0"/>
        <v>0</v>
      </c>
      <c r="AL50" s="15">
        <f t="shared" si="0"/>
        <v>1</v>
      </c>
      <c r="AM50" s="15">
        <f t="shared" si="0"/>
        <v>0</v>
      </c>
      <c r="AN50" s="15">
        <f t="shared" si="0"/>
        <v>0</v>
      </c>
      <c r="AO50" s="15">
        <f t="shared" si="0"/>
        <v>0</v>
      </c>
      <c r="AP50" s="15">
        <f t="shared" si="0"/>
        <v>0</v>
      </c>
      <c r="AQ50" s="15">
        <f t="shared" si="0"/>
        <v>0</v>
      </c>
      <c r="AR50" s="15">
        <f t="shared" si="0"/>
        <v>0</v>
      </c>
      <c r="AS50" s="15">
        <f t="shared" si="0"/>
        <v>0</v>
      </c>
      <c r="AT50" s="15">
        <f t="shared" si="0"/>
        <v>0</v>
      </c>
      <c r="AU50" s="15">
        <f t="shared" si="0"/>
        <v>0</v>
      </c>
      <c r="AV50" s="15">
        <f t="shared" si="0"/>
        <v>0</v>
      </c>
      <c r="AW50" s="15">
        <f t="shared" si="0"/>
        <v>0</v>
      </c>
      <c r="AX50" s="15">
        <f t="shared" si="0"/>
        <v>0</v>
      </c>
      <c r="AY50" s="15">
        <f t="shared" si="0"/>
        <v>0</v>
      </c>
      <c r="AZ50" s="15">
        <f t="shared" si="0"/>
        <v>0</v>
      </c>
      <c r="BA50" s="15">
        <f t="shared" si="0"/>
        <v>0</v>
      </c>
      <c r="BB50" s="15">
        <f t="shared" si="0"/>
        <v>0</v>
      </c>
      <c r="BC50" s="15">
        <f t="shared" si="0"/>
        <v>0</v>
      </c>
      <c r="BD50" s="15">
        <f t="shared" si="0"/>
        <v>0</v>
      </c>
      <c r="BE50" s="15">
        <f t="shared" si="0"/>
        <v>0</v>
      </c>
      <c r="BF50" s="15">
        <f t="shared" si="0"/>
        <v>1</v>
      </c>
      <c r="BG50" s="15">
        <f t="shared" si="0"/>
        <v>1</v>
      </c>
      <c r="BH50" s="15">
        <f t="shared" si="0"/>
        <v>0</v>
      </c>
      <c r="BI50" s="15">
        <f t="shared" si="0"/>
        <v>0</v>
      </c>
      <c r="BJ50" s="15">
        <f t="shared" si="0"/>
        <v>0</v>
      </c>
      <c r="BK50" s="15">
        <f t="shared" si="0"/>
        <v>0</v>
      </c>
      <c r="BL50" s="15">
        <f t="shared" si="0"/>
        <v>0</v>
      </c>
      <c r="BM50" s="15">
        <f t="shared" si="0"/>
        <v>0</v>
      </c>
      <c r="BN50" s="15">
        <f t="shared" si="0"/>
        <v>0</v>
      </c>
      <c r="BO50" s="15">
        <f t="shared" ref="BO50:DZ50" si="1">IF(BO48=1,1,IF(BO49=1,1,0))</f>
        <v>0</v>
      </c>
      <c r="BP50" s="15">
        <f t="shared" si="1"/>
        <v>0</v>
      </c>
      <c r="BQ50" s="15">
        <f t="shared" si="1"/>
        <v>0</v>
      </c>
      <c r="BR50" s="15">
        <f t="shared" si="1"/>
        <v>0</v>
      </c>
      <c r="BS50" s="15">
        <f t="shared" si="1"/>
        <v>0</v>
      </c>
      <c r="BT50" s="15">
        <f t="shared" si="1"/>
        <v>0</v>
      </c>
      <c r="BU50" s="15">
        <f t="shared" si="1"/>
        <v>0</v>
      </c>
      <c r="BV50" s="15">
        <f t="shared" si="1"/>
        <v>0</v>
      </c>
      <c r="BW50" s="15">
        <f t="shared" si="1"/>
        <v>0</v>
      </c>
      <c r="BX50" s="15">
        <f t="shared" si="1"/>
        <v>0</v>
      </c>
      <c r="BY50" s="15">
        <f t="shared" si="1"/>
        <v>0</v>
      </c>
      <c r="BZ50" s="15">
        <f t="shared" si="1"/>
        <v>0</v>
      </c>
      <c r="CA50" s="15">
        <f t="shared" si="1"/>
        <v>1</v>
      </c>
      <c r="CB50" s="15">
        <f t="shared" si="1"/>
        <v>0</v>
      </c>
      <c r="CC50" s="15">
        <f t="shared" si="1"/>
        <v>0</v>
      </c>
      <c r="CD50" s="15">
        <f t="shared" si="1"/>
        <v>0</v>
      </c>
      <c r="CE50" s="15">
        <f t="shared" si="1"/>
        <v>0</v>
      </c>
      <c r="CF50" s="15">
        <f t="shared" si="1"/>
        <v>0</v>
      </c>
      <c r="CG50" s="15">
        <f t="shared" si="1"/>
        <v>0</v>
      </c>
      <c r="CH50" s="15">
        <f t="shared" si="1"/>
        <v>1</v>
      </c>
      <c r="CI50" s="15">
        <f t="shared" si="1"/>
        <v>0</v>
      </c>
      <c r="CJ50" s="15">
        <f t="shared" si="1"/>
        <v>0</v>
      </c>
      <c r="CK50" s="15">
        <f t="shared" si="1"/>
        <v>0</v>
      </c>
      <c r="CL50" s="15">
        <f t="shared" si="1"/>
        <v>0</v>
      </c>
      <c r="CM50" s="15">
        <f t="shared" si="1"/>
        <v>0</v>
      </c>
      <c r="CN50" s="15">
        <f t="shared" si="1"/>
        <v>0</v>
      </c>
      <c r="CO50" s="15">
        <f t="shared" si="1"/>
        <v>0</v>
      </c>
      <c r="CP50" s="15">
        <f t="shared" si="1"/>
        <v>0</v>
      </c>
      <c r="CQ50" s="15">
        <f t="shared" si="1"/>
        <v>0</v>
      </c>
      <c r="CR50" s="15">
        <f t="shared" si="1"/>
        <v>1</v>
      </c>
      <c r="CS50" s="15">
        <f t="shared" si="1"/>
        <v>0</v>
      </c>
      <c r="CT50" s="15">
        <f t="shared" si="1"/>
        <v>1</v>
      </c>
      <c r="CU50" s="15">
        <f t="shared" si="1"/>
        <v>0</v>
      </c>
      <c r="CV50" s="15">
        <f t="shared" si="1"/>
        <v>1</v>
      </c>
      <c r="CW50" s="15">
        <f t="shared" si="1"/>
        <v>0</v>
      </c>
      <c r="CX50" s="15">
        <f t="shared" si="1"/>
        <v>0</v>
      </c>
      <c r="CY50" s="15">
        <f t="shared" si="1"/>
        <v>0</v>
      </c>
      <c r="CZ50" s="15">
        <f t="shared" si="1"/>
        <v>0</v>
      </c>
      <c r="DA50" s="15">
        <f t="shared" si="1"/>
        <v>1</v>
      </c>
      <c r="DB50" s="15">
        <f t="shared" si="1"/>
        <v>0</v>
      </c>
      <c r="DC50" s="15">
        <f t="shared" si="1"/>
        <v>0</v>
      </c>
      <c r="DD50" s="15">
        <f t="shared" si="1"/>
        <v>0</v>
      </c>
      <c r="DE50" s="15">
        <f t="shared" si="1"/>
        <v>0</v>
      </c>
      <c r="DF50" s="15">
        <f t="shared" si="1"/>
        <v>0</v>
      </c>
      <c r="DG50" s="15">
        <f t="shared" si="1"/>
        <v>0</v>
      </c>
      <c r="DH50" s="15">
        <f t="shared" si="1"/>
        <v>1</v>
      </c>
      <c r="DI50" s="15">
        <f t="shared" si="1"/>
        <v>0</v>
      </c>
      <c r="DJ50" s="15">
        <f t="shared" si="1"/>
        <v>0</v>
      </c>
      <c r="DK50" s="15">
        <f t="shared" si="1"/>
        <v>0</v>
      </c>
      <c r="DL50" s="15">
        <f t="shared" si="1"/>
        <v>0</v>
      </c>
      <c r="DM50" s="15">
        <f t="shared" si="1"/>
        <v>0</v>
      </c>
      <c r="DN50" s="15">
        <f t="shared" si="1"/>
        <v>0</v>
      </c>
      <c r="DO50" s="15">
        <f t="shared" si="1"/>
        <v>0</v>
      </c>
      <c r="DP50" s="15">
        <f t="shared" si="1"/>
        <v>0</v>
      </c>
      <c r="DQ50" s="15">
        <f t="shared" si="1"/>
        <v>0</v>
      </c>
      <c r="DR50" s="15">
        <f t="shared" si="1"/>
        <v>0</v>
      </c>
      <c r="DS50" s="15">
        <f t="shared" si="1"/>
        <v>0</v>
      </c>
      <c r="DT50" s="15">
        <f t="shared" si="1"/>
        <v>0</v>
      </c>
      <c r="DU50" s="15">
        <f t="shared" si="1"/>
        <v>1</v>
      </c>
      <c r="DV50" s="15">
        <f t="shared" si="1"/>
        <v>1</v>
      </c>
      <c r="DW50" s="15">
        <f t="shared" si="1"/>
        <v>1</v>
      </c>
      <c r="DX50" s="15">
        <f t="shared" si="1"/>
        <v>0</v>
      </c>
      <c r="DY50" s="15">
        <f t="shared" si="1"/>
        <v>0</v>
      </c>
      <c r="DZ50" s="15">
        <f t="shared" si="1"/>
        <v>0</v>
      </c>
      <c r="EA50" s="15">
        <f t="shared" ref="EA50:FM50" si="2">IF(EA48=1,1,IF(EA49=1,1,0))</f>
        <v>1</v>
      </c>
      <c r="EB50" s="15">
        <f t="shared" si="2"/>
        <v>0</v>
      </c>
      <c r="EC50" s="15">
        <f t="shared" si="2"/>
        <v>1</v>
      </c>
      <c r="ED50" s="15">
        <f t="shared" si="2"/>
        <v>0</v>
      </c>
      <c r="EE50" s="15">
        <f t="shared" si="2"/>
        <v>0</v>
      </c>
      <c r="EF50" s="15">
        <f t="shared" si="2"/>
        <v>0</v>
      </c>
      <c r="EG50" s="15">
        <f t="shared" si="2"/>
        <v>0</v>
      </c>
      <c r="EH50" s="15">
        <f t="shared" si="2"/>
        <v>0</v>
      </c>
      <c r="EI50" s="15">
        <f t="shared" si="2"/>
        <v>0</v>
      </c>
      <c r="EJ50" s="15">
        <f t="shared" si="2"/>
        <v>0</v>
      </c>
      <c r="EK50" s="15">
        <f t="shared" si="2"/>
        <v>0</v>
      </c>
      <c r="EL50" s="15">
        <f t="shared" si="2"/>
        <v>0</v>
      </c>
      <c r="EM50" s="15">
        <f t="shared" si="2"/>
        <v>0</v>
      </c>
      <c r="EN50" s="15">
        <f t="shared" si="2"/>
        <v>0</v>
      </c>
      <c r="EO50" s="15">
        <f t="shared" si="2"/>
        <v>0</v>
      </c>
      <c r="EP50" s="15">
        <f t="shared" si="2"/>
        <v>0</v>
      </c>
      <c r="EQ50" s="15">
        <f t="shared" si="2"/>
        <v>0</v>
      </c>
      <c r="ER50" s="15">
        <f t="shared" si="2"/>
        <v>0</v>
      </c>
      <c r="ES50" s="15">
        <f t="shared" si="2"/>
        <v>1</v>
      </c>
      <c r="ET50" s="15">
        <f t="shared" si="2"/>
        <v>0</v>
      </c>
      <c r="EU50" s="15">
        <f t="shared" si="2"/>
        <v>1</v>
      </c>
      <c r="EV50" s="15">
        <f t="shared" si="2"/>
        <v>0</v>
      </c>
      <c r="EW50" s="15">
        <f t="shared" si="2"/>
        <v>0</v>
      </c>
      <c r="EX50" s="15">
        <f t="shared" si="2"/>
        <v>0</v>
      </c>
      <c r="EY50" s="15">
        <f t="shared" si="2"/>
        <v>0</v>
      </c>
      <c r="EZ50" s="15">
        <f t="shared" si="2"/>
        <v>1</v>
      </c>
      <c r="FA50" s="15">
        <f t="shared" si="2"/>
        <v>0</v>
      </c>
      <c r="FB50" s="15">
        <f t="shared" si="2"/>
        <v>1</v>
      </c>
      <c r="FC50" s="15">
        <f t="shared" si="2"/>
        <v>1</v>
      </c>
      <c r="FD50" s="15">
        <f t="shared" si="2"/>
        <v>0</v>
      </c>
      <c r="FE50" s="15">
        <f t="shared" si="2"/>
        <v>1</v>
      </c>
      <c r="FF50" s="15">
        <f t="shared" si="2"/>
        <v>0</v>
      </c>
      <c r="FG50" s="15">
        <f t="shared" si="2"/>
        <v>0</v>
      </c>
      <c r="FH50" s="15">
        <f t="shared" si="2"/>
        <v>1</v>
      </c>
      <c r="FI50" s="15">
        <f t="shared" si="2"/>
        <v>0</v>
      </c>
      <c r="FJ50" s="15">
        <f t="shared" si="2"/>
        <v>0</v>
      </c>
      <c r="FK50" s="15">
        <f t="shared" si="2"/>
        <v>1</v>
      </c>
      <c r="FL50" s="15">
        <f t="shared" si="2"/>
        <v>0</v>
      </c>
      <c r="FM50" s="15">
        <f t="shared" si="2"/>
        <v>0</v>
      </c>
    </row>
    <row r="51" spans="2:169" ht="14.25" customHeight="1" x14ac:dyDescent="0.15"/>
    <row r="52" spans="2:169" ht="28" x14ac:dyDescent="0.3">
      <c r="B52" s="158" t="s">
        <v>41</v>
      </c>
    </row>
    <row r="55" spans="2:169" x14ac:dyDescent="0.15">
      <c r="B55" s="159" t="s">
        <v>511</v>
      </c>
      <c r="C55" s="159" t="s">
        <v>507</v>
      </c>
      <c r="D55" s="159" t="s">
        <v>525</v>
      </c>
      <c r="E55" s="159" t="s">
        <v>530</v>
      </c>
      <c r="F55" s="160" t="s">
        <v>531</v>
      </c>
    </row>
    <row r="56" spans="2:169" x14ac:dyDescent="0.15">
      <c r="B56" s="329">
        <v>1</v>
      </c>
      <c r="C56" s="159" t="s">
        <v>418</v>
      </c>
      <c r="D56" s="159" t="s">
        <v>508</v>
      </c>
      <c r="E56" s="15">
        <v>100</v>
      </c>
      <c r="F56" s="161">
        <v>5.8511569999999999E-6</v>
      </c>
    </row>
    <row r="57" spans="2:169" x14ac:dyDescent="0.15">
      <c r="B57" s="329"/>
      <c r="C57" s="159" t="s">
        <v>509</v>
      </c>
      <c r="D57" s="159" t="s">
        <v>510</v>
      </c>
    </row>
    <row r="58" spans="2:169" x14ac:dyDescent="0.15">
      <c r="B58" s="329">
        <v>2</v>
      </c>
      <c r="C58" s="159" t="s">
        <v>418</v>
      </c>
      <c r="D58" s="159" t="s">
        <v>508</v>
      </c>
      <c r="E58" s="15">
        <v>78</v>
      </c>
      <c r="F58" s="161">
        <v>2.2029819999999998E-5</v>
      </c>
    </row>
    <row r="59" spans="2:169" x14ac:dyDescent="0.15">
      <c r="B59" s="329"/>
      <c r="C59" s="159" t="s">
        <v>509</v>
      </c>
      <c r="D59" s="159" t="s">
        <v>510</v>
      </c>
    </row>
    <row r="60" spans="2:169" x14ac:dyDescent="0.15">
      <c r="B60" s="162">
        <v>3</v>
      </c>
      <c r="C60" s="159" t="s">
        <v>418</v>
      </c>
      <c r="D60" s="159" t="s">
        <v>508</v>
      </c>
      <c r="E60" s="15">
        <v>75</v>
      </c>
      <c r="F60" s="161">
        <v>2.12E-6</v>
      </c>
    </row>
    <row r="61" spans="2:169" x14ac:dyDescent="0.15">
      <c r="B61" s="162"/>
      <c r="C61" s="159" t="s">
        <v>546</v>
      </c>
      <c r="D61" s="159" t="s">
        <v>508</v>
      </c>
      <c r="E61" s="15">
        <v>33</v>
      </c>
      <c r="F61" s="161">
        <v>1.7399669999999999E-2</v>
      </c>
    </row>
    <row r="63" spans="2:169" ht="28" x14ac:dyDescent="0.3">
      <c r="B63" s="158" t="s">
        <v>484</v>
      </c>
    </row>
    <row r="65" spans="2:2" x14ac:dyDescent="0.15">
      <c r="B65" s="15" t="s">
        <v>532</v>
      </c>
    </row>
    <row r="67" spans="2:2" ht="18" x14ac:dyDescent="0.2">
      <c r="B67" s="163" t="s">
        <v>486</v>
      </c>
    </row>
    <row r="68" spans="2:2" x14ac:dyDescent="0.15">
      <c r="B68" s="15" t="s">
        <v>461</v>
      </c>
    </row>
    <row r="69" spans="2:2" x14ac:dyDescent="0.15">
      <c r="B69" s="15" t="s">
        <v>462</v>
      </c>
    </row>
    <row r="70" spans="2:2" x14ac:dyDescent="0.15">
      <c r="B70" s="15" t="s">
        <v>463</v>
      </c>
    </row>
    <row r="71" spans="2:2" x14ac:dyDescent="0.15">
      <c r="B71" s="15" t="s">
        <v>464</v>
      </c>
    </row>
    <row r="72" spans="2:2" x14ac:dyDescent="0.15">
      <c r="B72" s="15" t="s">
        <v>465</v>
      </c>
    </row>
    <row r="73" spans="2:2" x14ac:dyDescent="0.15">
      <c r="B73" s="15" t="s">
        <v>466</v>
      </c>
    </row>
    <row r="74" spans="2:2" x14ac:dyDescent="0.15">
      <c r="B74" s="15" t="s">
        <v>467</v>
      </c>
    </row>
    <row r="75" spans="2:2" x14ac:dyDescent="0.15">
      <c r="B75" s="15" t="s">
        <v>468</v>
      </c>
    </row>
    <row r="77" spans="2:2" x14ac:dyDescent="0.15">
      <c r="B77" s="15" t="s">
        <v>469</v>
      </c>
    </row>
    <row r="79" spans="2:2" x14ac:dyDescent="0.15">
      <c r="B79" s="15" t="s">
        <v>470</v>
      </c>
    </row>
    <row r="81" spans="2:9" x14ac:dyDescent="0.15">
      <c r="B81" s="15" t="s">
        <v>604</v>
      </c>
    </row>
    <row r="82" spans="2:9" x14ac:dyDescent="0.15">
      <c r="B82" s="15" t="s">
        <v>471</v>
      </c>
    </row>
    <row r="83" spans="2:9" x14ac:dyDescent="0.15">
      <c r="B83" s="15" t="s">
        <v>605</v>
      </c>
    </row>
    <row r="84" spans="2:9" x14ac:dyDescent="0.15">
      <c r="B84" s="15" t="s">
        <v>472</v>
      </c>
    </row>
    <row r="85" spans="2:9" x14ac:dyDescent="0.15">
      <c r="B85" s="15" t="s">
        <v>606</v>
      </c>
    </row>
    <row r="86" spans="2:9" x14ac:dyDescent="0.15">
      <c r="B86" s="15" t="s">
        <v>617</v>
      </c>
    </row>
    <row r="87" spans="2:9" x14ac:dyDescent="0.15">
      <c r="B87" s="15" t="s">
        <v>473</v>
      </c>
    </row>
    <row r="88" spans="2:9" x14ac:dyDescent="0.15">
      <c r="B88" s="327" t="s">
        <v>474</v>
      </c>
      <c r="C88" s="327"/>
      <c r="D88" s="327"/>
      <c r="E88" s="327"/>
      <c r="F88" s="327"/>
      <c r="G88" s="327"/>
      <c r="H88" s="327"/>
      <c r="I88" s="327"/>
    </row>
    <row r="89" spans="2:9" x14ac:dyDescent="0.15">
      <c r="B89" s="327"/>
      <c r="C89" s="327"/>
      <c r="D89" s="327"/>
      <c r="E89" s="327"/>
      <c r="F89" s="327"/>
      <c r="G89" s="327"/>
      <c r="H89" s="327"/>
      <c r="I89" s="327"/>
    </row>
    <row r="90" spans="2:9" x14ac:dyDescent="0.15">
      <c r="B90" s="15" t="s">
        <v>475</v>
      </c>
    </row>
    <row r="91" spans="2:9" x14ac:dyDescent="0.15">
      <c r="B91" s="327" t="s">
        <v>476</v>
      </c>
      <c r="C91" s="327"/>
      <c r="D91" s="327"/>
      <c r="E91" s="327"/>
      <c r="F91" s="327"/>
      <c r="G91" s="327"/>
      <c r="H91" s="327"/>
      <c r="I91" s="327"/>
    </row>
    <row r="92" spans="2:9" x14ac:dyDescent="0.15">
      <c r="B92" s="327"/>
      <c r="C92" s="327"/>
      <c r="D92" s="327"/>
      <c r="E92" s="327"/>
      <c r="F92" s="327"/>
      <c r="G92" s="327"/>
      <c r="H92" s="327"/>
      <c r="I92" s="327"/>
    </row>
    <row r="93" spans="2:9" x14ac:dyDescent="0.15">
      <c r="B93" s="15" t="s">
        <v>477</v>
      </c>
    </row>
    <row r="95" spans="2:9" ht="12.5" customHeight="1" x14ac:dyDescent="0.15">
      <c r="B95" s="327" t="s">
        <v>533</v>
      </c>
      <c r="C95" s="327"/>
      <c r="D95" s="327"/>
      <c r="E95" s="327"/>
      <c r="F95" s="327"/>
      <c r="G95" s="327"/>
      <c r="H95" s="327"/>
      <c r="I95" s="327"/>
    </row>
    <row r="96" spans="2:9" x14ac:dyDescent="0.15">
      <c r="B96" s="327"/>
      <c r="C96" s="327"/>
      <c r="D96" s="327"/>
      <c r="E96" s="327"/>
      <c r="F96" s="327"/>
      <c r="G96" s="327"/>
      <c r="H96" s="327"/>
      <c r="I96" s="327"/>
    </row>
    <row r="97" spans="2:9" x14ac:dyDescent="0.15">
      <c r="B97" s="327"/>
      <c r="C97" s="327"/>
      <c r="D97" s="327"/>
      <c r="E97" s="327"/>
      <c r="F97" s="327"/>
      <c r="G97" s="327"/>
      <c r="H97" s="327"/>
      <c r="I97" s="327"/>
    </row>
    <row r="98" spans="2:9" x14ac:dyDescent="0.15">
      <c r="B98" s="327"/>
      <c r="C98" s="327"/>
      <c r="D98" s="327"/>
      <c r="E98" s="327"/>
      <c r="F98" s="327"/>
      <c r="G98" s="327"/>
      <c r="H98" s="327"/>
      <c r="I98" s="327"/>
    </row>
    <row r="99" spans="2:9" x14ac:dyDescent="0.15">
      <c r="B99" s="327"/>
      <c r="C99" s="327"/>
      <c r="D99" s="327"/>
      <c r="E99" s="327"/>
      <c r="F99" s="327"/>
      <c r="G99" s="327"/>
      <c r="H99" s="327"/>
      <c r="I99" s="327"/>
    </row>
    <row r="100" spans="2:9" x14ac:dyDescent="0.15">
      <c r="B100" s="327" t="s">
        <v>540</v>
      </c>
      <c r="C100" s="327"/>
      <c r="D100" s="327"/>
      <c r="E100" s="327"/>
      <c r="F100" s="327"/>
      <c r="G100" s="327"/>
      <c r="H100" s="327"/>
      <c r="I100" s="327"/>
    </row>
    <row r="101" spans="2:9" x14ac:dyDescent="0.15">
      <c r="B101" s="327"/>
      <c r="C101" s="327"/>
      <c r="D101" s="327"/>
      <c r="E101" s="327"/>
      <c r="F101" s="327"/>
      <c r="G101" s="327"/>
      <c r="H101" s="327"/>
      <c r="I101" s="327"/>
    </row>
    <row r="102" spans="2:9" x14ac:dyDescent="0.15">
      <c r="B102" s="327"/>
      <c r="C102" s="327"/>
      <c r="D102" s="327"/>
      <c r="E102" s="327"/>
      <c r="F102" s="327"/>
      <c r="G102" s="327"/>
      <c r="H102" s="327"/>
      <c r="I102" s="327"/>
    </row>
    <row r="103" spans="2:9" x14ac:dyDescent="0.15">
      <c r="B103" s="327"/>
      <c r="C103" s="327"/>
      <c r="D103" s="327"/>
      <c r="E103" s="327"/>
      <c r="F103" s="327"/>
      <c r="G103" s="327"/>
      <c r="H103" s="327"/>
      <c r="I103" s="327"/>
    </row>
    <row r="104" spans="2:9" x14ac:dyDescent="0.15">
      <c r="B104" s="327"/>
      <c r="C104" s="327"/>
      <c r="D104" s="327"/>
      <c r="E104" s="327"/>
      <c r="F104" s="327"/>
      <c r="G104" s="327"/>
      <c r="H104" s="327"/>
      <c r="I104" s="327"/>
    </row>
    <row r="105" spans="2:9" x14ac:dyDescent="0.15">
      <c r="B105" s="228"/>
      <c r="C105" s="228"/>
      <c r="D105" s="228"/>
      <c r="E105" s="228"/>
      <c r="F105" s="228"/>
      <c r="G105" s="228"/>
      <c r="H105" s="228"/>
      <c r="I105" s="228"/>
    </row>
    <row r="106" spans="2:9" x14ac:dyDescent="0.15">
      <c r="B106" s="15" t="s">
        <v>478</v>
      </c>
    </row>
    <row r="107" spans="2:9" x14ac:dyDescent="0.15">
      <c r="B107" s="15" t="s">
        <v>607</v>
      </c>
    </row>
    <row r="108" spans="2:9" x14ac:dyDescent="0.15">
      <c r="B108" s="15" t="s">
        <v>479</v>
      </c>
    </row>
    <row r="110" spans="2:9" x14ac:dyDescent="0.15">
      <c r="B110" s="15" t="s">
        <v>480</v>
      </c>
    </row>
    <row r="111" spans="2:9" x14ac:dyDescent="0.15">
      <c r="B111" s="15" t="s">
        <v>481</v>
      </c>
    </row>
    <row r="113" spans="2:2" x14ac:dyDescent="0.15">
      <c r="B113" s="15" t="s">
        <v>482</v>
      </c>
    </row>
    <row r="115" spans="2:2" x14ac:dyDescent="0.15">
      <c r="B115" s="15" t="s">
        <v>483</v>
      </c>
    </row>
    <row r="118" spans="2:2" ht="18" x14ac:dyDescent="0.2">
      <c r="B118" s="163" t="s">
        <v>488</v>
      </c>
    </row>
    <row r="119" spans="2:2" x14ac:dyDescent="0.15">
      <c r="B119" s="15" t="s">
        <v>461</v>
      </c>
    </row>
    <row r="120" spans="2:2" x14ac:dyDescent="0.15">
      <c r="B120" s="15" t="s">
        <v>462</v>
      </c>
    </row>
    <row r="121" spans="2:2" x14ac:dyDescent="0.15">
      <c r="B121" s="15" t="s">
        <v>463</v>
      </c>
    </row>
    <row r="122" spans="2:2" x14ac:dyDescent="0.15">
      <c r="B122" s="15" t="s">
        <v>464</v>
      </c>
    </row>
    <row r="123" spans="2:2" x14ac:dyDescent="0.15">
      <c r="B123" s="15" t="s">
        <v>465</v>
      </c>
    </row>
    <row r="124" spans="2:2" x14ac:dyDescent="0.15">
      <c r="B124" s="15" t="s">
        <v>466</v>
      </c>
    </row>
    <row r="125" spans="2:2" x14ac:dyDescent="0.15">
      <c r="B125" s="15" t="s">
        <v>467</v>
      </c>
    </row>
    <row r="126" spans="2:2" x14ac:dyDescent="0.15">
      <c r="B126" s="15" t="s">
        <v>468</v>
      </c>
    </row>
    <row r="128" spans="2:2" x14ac:dyDescent="0.15">
      <c r="B128" s="15" t="s">
        <v>469</v>
      </c>
    </row>
    <row r="130" spans="2:9" x14ac:dyDescent="0.15">
      <c r="B130" s="15" t="s">
        <v>470</v>
      </c>
    </row>
    <row r="132" spans="2:9" x14ac:dyDescent="0.15">
      <c r="B132" s="15" t="s">
        <v>604</v>
      </c>
    </row>
    <row r="133" spans="2:9" x14ac:dyDescent="0.15">
      <c r="B133" s="15" t="s">
        <v>490</v>
      </c>
    </row>
    <row r="134" spans="2:9" ht="12.75" customHeight="1" x14ac:dyDescent="0.15">
      <c r="B134" s="15" t="s">
        <v>608</v>
      </c>
    </row>
    <row r="135" spans="2:9" x14ac:dyDescent="0.15">
      <c r="B135" s="15" t="s">
        <v>491</v>
      </c>
    </row>
    <row r="136" spans="2:9" x14ac:dyDescent="0.15">
      <c r="B136" s="15" t="s">
        <v>472</v>
      </c>
    </row>
    <row r="137" spans="2:9" x14ac:dyDescent="0.15">
      <c r="B137" s="15" t="s">
        <v>606</v>
      </c>
    </row>
    <row r="138" spans="2:9" x14ac:dyDescent="0.15">
      <c r="B138" s="15" t="s">
        <v>617</v>
      </c>
    </row>
    <row r="139" spans="2:9" x14ac:dyDescent="0.15">
      <c r="B139" s="15" t="s">
        <v>473</v>
      </c>
    </row>
    <row r="140" spans="2:9" x14ac:dyDescent="0.15">
      <c r="B140" s="327" t="s">
        <v>474</v>
      </c>
      <c r="C140" s="327"/>
      <c r="D140" s="327"/>
      <c r="E140" s="327"/>
      <c r="F140" s="327"/>
      <c r="G140" s="327"/>
      <c r="H140" s="327"/>
      <c r="I140" s="327"/>
    </row>
    <row r="141" spans="2:9" x14ac:dyDescent="0.15">
      <c r="B141" s="327"/>
      <c r="C141" s="327"/>
      <c r="D141" s="327"/>
      <c r="E141" s="327"/>
      <c r="F141" s="327"/>
      <c r="G141" s="327"/>
      <c r="H141" s="327"/>
      <c r="I141" s="327"/>
    </row>
    <row r="142" spans="2:9" ht="12.75" customHeight="1" x14ac:dyDescent="0.15">
      <c r="B142" s="15" t="s">
        <v>475</v>
      </c>
    </row>
    <row r="143" spans="2:9" x14ac:dyDescent="0.15">
      <c r="B143" s="327" t="s">
        <v>476</v>
      </c>
      <c r="C143" s="327"/>
      <c r="D143" s="327"/>
      <c r="E143" s="327"/>
      <c r="F143" s="327"/>
      <c r="G143" s="327"/>
      <c r="H143" s="327"/>
      <c r="I143" s="327"/>
    </row>
    <row r="144" spans="2:9" x14ac:dyDescent="0.15">
      <c r="B144" s="327"/>
      <c r="C144" s="327"/>
      <c r="D144" s="327"/>
      <c r="E144" s="327"/>
      <c r="F144" s="327"/>
      <c r="G144" s="327"/>
      <c r="H144" s="327"/>
      <c r="I144" s="327"/>
    </row>
    <row r="145" spans="2:9" x14ac:dyDescent="0.15">
      <c r="B145" s="15" t="s">
        <v>477</v>
      </c>
    </row>
    <row r="147" spans="2:9" ht="71.5" customHeight="1" x14ac:dyDescent="0.15">
      <c r="B147" s="327" t="s">
        <v>533</v>
      </c>
      <c r="C147" s="327"/>
      <c r="D147" s="327"/>
      <c r="E147" s="327"/>
      <c r="F147" s="327"/>
      <c r="G147" s="327"/>
      <c r="H147" s="327"/>
      <c r="I147" s="327"/>
    </row>
    <row r="148" spans="2:9" x14ac:dyDescent="0.15">
      <c r="B148" s="327" t="s">
        <v>539</v>
      </c>
      <c r="C148" s="327"/>
      <c r="D148" s="327"/>
      <c r="E148" s="327"/>
      <c r="F148" s="327"/>
      <c r="G148" s="327"/>
      <c r="H148" s="327"/>
      <c r="I148" s="327"/>
    </row>
    <row r="149" spans="2:9" x14ac:dyDescent="0.15">
      <c r="B149" s="327"/>
      <c r="C149" s="327"/>
      <c r="D149" s="327"/>
      <c r="E149" s="327"/>
      <c r="F149" s="327"/>
      <c r="G149" s="327"/>
      <c r="H149" s="327"/>
      <c r="I149" s="327"/>
    </row>
    <row r="150" spans="2:9" x14ac:dyDescent="0.15">
      <c r="B150" s="327"/>
      <c r="C150" s="327"/>
      <c r="D150" s="327"/>
      <c r="E150" s="327"/>
      <c r="F150" s="327"/>
      <c r="G150" s="327"/>
      <c r="H150" s="327"/>
      <c r="I150" s="327"/>
    </row>
    <row r="151" spans="2:9" x14ac:dyDescent="0.15">
      <c r="B151" s="327"/>
      <c r="C151" s="327"/>
      <c r="D151" s="327"/>
      <c r="E151" s="327"/>
      <c r="F151" s="327"/>
      <c r="G151" s="327"/>
      <c r="H151" s="327"/>
      <c r="I151" s="327"/>
    </row>
    <row r="152" spans="2:9" x14ac:dyDescent="0.15">
      <c r="B152" s="327"/>
      <c r="C152" s="327"/>
      <c r="D152" s="327"/>
      <c r="E152" s="327"/>
      <c r="F152" s="327"/>
      <c r="G152" s="327"/>
      <c r="H152" s="327"/>
      <c r="I152" s="327"/>
    </row>
    <row r="154" spans="2:9" x14ac:dyDescent="0.15">
      <c r="B154" s="15" t="s">
        <v>478</v>
      </c>
    </row>
    <row r="155" spans="2:9" x14ac:dyDescent="0.15">
      <c r="B155" s="327" t="s">
        <v>609</v>
      </c>
      <c r="C155" s="327"/>
      <c r="D155" s="327"/>
      <c r="E155" s="327"/>
      <c r="F155" s="327"/>
      <c r="G155" s="327"/>
      <c r="H155" s="327"/>
      <c r="I155" s="327"/>
    </row>
    <row r="156" spans="2:9" x14ac:dyDescent="0.15">
      <c r="B156" s="327"/>
      <c r="C156" s="327"/>
      <c r="D156" s="327"/>
      <c r="E156" s="327"/>
      <c r="F156" s="327"/>
      <c r="G156" s="327"/>
      <c r="H156" s="327"/>
      <c r="I156" s="327"/>
    </row>
    <row r="157" spans="2:9" x14ac:dyDescent="0.15">
      <c r="B157" s="15" t="s">
        <v>479</v>
      </c>
    </row>
    <row r="159" spans="2:9" x14ac:dyDescent="0.15">
      <c r="B159" s="15" t="s">
        <v>480</v>
      </c>
    </row>
    <row r="160" spans="2:9" x14ac:dyDescent="0.15">
      <c r="B160" s="15" t="s">
        <v>481</v>
      </c>
    </row>
    <row r="162" spans="2:2" x14ac:dyDescent="0.15">
      <c r="B162" s="15" t="s">
        <v>482</v>
      </c>
    </row>
    <row r="164" spans="2:2" x14ac:dyDescent="0.15">
      <c r="B164" s="15" t="s">
        <v>483</v>
      </c>
    </row>
    <row r="167" spans="2:2" ht="18" x14ac:dyDescent="0.2">
      <c r="B167" s="163" t="s">
        <v>492</v>
      </c>
    </row>
    <row r="168" spans="2:2" x14ac:dyDescent="0.15">
      <c r="B168" s="15" t="s">
        <v>461</v>
      </c>
    </row>
    <row r="169" spans="2:2" x14ac:dyDescent="0.15">
      <c r="B169" s="15" t="s">
        <v>462</v>
      </c>
    </row>
    <row r="170" spans="2:2" x14ac:dyDescent="0.15">
      <c r="B170" s="15" t="s">
        <v>463</v>
      </c>
    </row>
    <row r="171" spans="2:2" x14ac:dyDescent="0.15">
      <c r="B171" s="15" t="s">
        <v>464</v>
      </c>
    </row>
    <row r="172" spans="2:2" x14ac:dyDescent="0.15">
      <c r="B172" s="15" t="s">
        <v>465</v>
      </c>
    </row>
    <row r="173" spans="2:2" x14ac:dyDescent="0.15">
      <c r="B173" s="15" t="s">
        <v>466</v>
      </c>
    </row>
    <row r="174" spans="2:2" x14ac:dyDescent="0.15">
      <c r="B174" s="15" t="s">
        <v>467</v>
      </c>
    </row>
    <row r="175" spans="2:2" x14ac:dyDescent="0.15">
      <c r="B175" s="15" t="s">
        <v>468</v>
      </c>
    </row>
    <row r="177" spans="2:9" x14ac:dyDescent="0.15">
      <c r="B177" s="15" t="s">
        <v>469</v>
      </c>
    </row>
    <row r="179" spans="2:9" x14ac:dyDescent="0.15">
      <c r="B179" s="15" t="s">
        <v>470</v>
      </c>
    </row>
    <row r="181" spans="2:9" x14ac:dyDescent="0.15">
      <c r="B181" s="15" t="s">
        <v>604</v>
      </c>
    </row>
    <row r="182" spans="2:9" x14ac:dyDescent="0.15">
      <c r="B182" s="15" t="s">
        <v>490</v>
      </c>
    </row>
    <row r="183" spans="2:9" x14ac:dyDescent="0.15">
      <c r="B183" s="15" t="s">
        <v>611</v>
      </c>
    </row>
    <row r="184" spans="2:9" x14ac:dyDescent="0.15">
      <c r="B184" s="15" t="s">
        <v>472</v>
      </c>
    </row>
    <row r="185" spans="2:9" x14ac:dyDescent="0.15">
      <c r="B185" s="15" t="s">
        <v>606</v>
      </c>
    </row>
    <row r="186" spans="2:9" x14ac:dyDescent="0.15">
      <c r="B186" s="15" t="s">
        <v>617</v>
      </c>
    </row>
    <row r="187" spans="2:9" x14ac:dyDescent="0.15">
      <c r="B187" s="15" t="s">
        <v>473</v>
      </c>
    </row>
    <row r="188" spans="2:9" x14ac:dyDescent="0.15">
      <c r="B188" s="327" t="s">
        <v>474</v>
      </c>
      <c r="C188" s="327"/>
      <c r="D188" s="327"/>
      <c r="E188" s="327"/>
      <c r="F188" s="327"/>
      <c r="G188" s="327"/>
      <c r="H188" s="327"/>
      <c r="I188" s="327"/>
    </row>
    <row r="189" spans="2:9" x14ac:dyDescent="0.15">
      <c r="B189" s="327"/>
      <c r="C189" s="327"/>
      <c r="D189" s="327"/>
      <c r="E189" s="327"/>
      <c r="F189" s="327"/>
      <c r="G189" s="327"/>
      <c r="H189" s="327"/>
      <c r="I189" s="327"/>
    </row>
    <row r="190" spans="2:9" x14ac:dyDescent="0.15">
      <c r="B190" s="15" t="s">
        <v>475</v>
      </c>
    </row>
    <row r="191" spans="2:9" x14ac:dyDescent="0.15">
      <c r="B191" s="327" t="s">
        <v>476</v>
      </c>
      <c r="C191" s="327"/>
      <c r="D191" s="327"/>
      <c r="E191" s="327"/>
      <c r="F191" s="327"/>
      <c r="G191" s="327"/>
      <c r="H191" s="327"/>
      <c r="I191" s="327"/>
    </row>
    <row r="192" spans="2:9" x14ac:dyDescent="0.15">
      <c r="B192" s="327"/>
      <c r="C192" s="327"/>
      <c r="D192" s="327"/>
      <c r="E192" s="327"/>
      <c r="F192" s="327"/>
      <c r="G192" s="327"/>
      <c r="H192" s="327"/>
      <c r="I192" s="327"/>
    </row>
    <row r="193" spans="2:9" x14ac:dyDescent="0.15">
      <c r="B193" s="15" t="s">
        <v>477</v>
      </c>
    </row>
    <row r="194" spans="2:9" x14ac:dyDescent="0.15">
      <c r="B194" s="327" t="s">
        <v>533</v>
      </c>
      <c r="C194" s="327"/>
      <c r="D194" s="327"/>
      <c r="E194" s="327"/>
      <c r="F194" s="327"/>
      <c r="G194" s="327"/>
      <c r="H194" s="327"/>
      <c r="I194" s="327"/>
    </row>
    <row r="195" spans="2:9" x14ac:dyDescent="0.15">
      <c r="B195" s="327"/>
      <c r="C195" s="327"/>
      <c r="D195" s="327"/>
      <c r="E195" s="327"/>
      <c r="F195" s="327"/>
      <c r="G195" s="327"/>
      <c r="H195" s="327"/>
      <c r="I195" s="327"/>
    </row>
    <row r="196" spans="2:9" x14ac:dyDescent="0.15">
      <c r="B196" s="327"/>
      <c r="C196" s="327"/>
      <c r="D196" s="327"/>
      <c r="E196" s="327"/>
      <c r="F196" s="327"/>
      <c r="G196" s="327"/>
      <c r="H196" s="327"/>
      <c r="I196" s="327"/>
    </row>
    <row r="197" spans="2:9" x14ac:dyDescent="0.15">
      <c r="B197" s="327"/>
      <c r="C197" s="327"/>
      <c r="D197" s="327"/>
      <c r="E197" s="327"/>
      <c r="F197" s="327"/>
      <c r="G197" s="327"/>
      <c r="H197" s="327"/>
      <c r="I197" s="327"/>
    </row>
    <row r="198" spans="2:9" x14ac:dyDescent="0.15">
      <c r="B198" s="327"/>
      <c r="C198" s="327"/>
      <c r="D198" s="327"/>
      <c r="E198" s="327"/>
      <c r="F198" s="327"/>
      <c r="G198" s="327"/>
      <c r="H198" s="327"/>
      <c r="I198" s="327"/>
    </row>
    <row r="199" spans="2:9" x14ac:dyDescent="0.15">
      <c r="B199" s="327" t="s">
        <v>538</v>
      </c>
      <c r="C199" s="327"/>
      <c r="D199" s="327"/>
      <c r="E199" s="327"/>
      <c r="F199" s="327"/>
      <c r="G199" s="327"/>
      <c r="H199" s="327"/>
      <c r="I199" s="327"/>
    </row>
    <row r="200" spans="2:9" x14ac:dyDescent="0.15">
      <c r="B200" s="327"/>
      <c r="C200" s="327"/>
      <c r="D200" s="327"/>
      <c r="E200" s="327"/>
      <c r="F200" s="327"/>
      <c r="G200" s="327"/>
      <c r="H200" s="327"/>
      <c r="I200" s="327"/>
    </row>
    <row r="201" spans="2:9" x14ac:dyDescent="0.15">
      <c r="B201" s="327"/>
      <c r="C201" s="327"/>
      <c r="D201" s="327"/>
      <c r="E201" s="327"/>
      <c r="F201" s="327"/>
      <c r="G201" s="327"/>
      <c r="H201" s="327"/>
      <c r="I201" s="327"/>
    </row>
    <row r="202" spans="2:9" x14ac:dyDescent="0.15">
      <c r="B202" s="327"/>
      <c r="C202" s="327"/>
      <c r="D202" s="327"/>
      <c r="E202" s="327"/>
      <c r="F202" s="327"/>
      <c r="G202" s="327"/>
      <c r="H202" s="327"/>
      <c r="I202" s="327"/>
    </row>
    <row r="203" spans="2:9" x14ac:dyDescent="0.15">
      <c r="B203" s="327"/>
      <c r="C203" s="327"/>
      <c r="D203" s="327"/>
      <c r="E203" s="327"/>
      <c r="F203" s="327"/>
      <c r="G203" s="327"/>
      <c r="H203" s="327"/>
      <c r="I203" s="327"/>
    </row>
    <row r="205" spans="2:9" x14ac:dyDescent="0.15">
      <c r="B205" s="15" t="s">
        <v>478</v>
      </c>
    </row>
    <row r="206" spans="2:9" x14ac:dyDescent="0.15">
      <c r="B206" s="15" t="s">
        <v>612</v>
      </c>
    </row>
    <row r="207" spans="2:9" x14ac:dyDescent="0.15">
      <c r="B207" s="15" t="s">
        <v>479</v>
      </c>
    </row>
    <row r="209" spans="2:2" x14ac:dyDescent="0.15">
      <c r="B209" s="15" t="s">
        <v>480</v>
      </c>
    </row>
    <row r="210" spans="2:2" x14ac:dyDescent="0.15">
      <c r="B210" s="15" t="s">
        <v>481</v>
      </c>
    </row>
    <row r="212" spans="2:2" x14ac:dyDescent="0.15">
      <c r="B212" s="15" t="s">
        <v>482</v>
      </c>
    </row>
    <row r="214" spans="2:2" x14ac:dyDescent="0.15">
      <c r="B214" s="15" t="s">
        <v>483</v>
      </c>
    </row>
    <row r="217" spans="2:2" ht="18" x14ac:dyDescent="0.2">
      <c r="B217" s="163" t="s">
        <v>493</v>
      </c>
    </row>
    <row r="218" spans="2:2" ht="12.75" customHeight="1" x14ac:dyDescent="0.15">
      <c r="B218" s="15" t="s">
        <v>461</v>
      </c>
    </row>
    <row r="219" spans="2:2" x14ac:dyDescent="0.15">
      <c r="B219" s="15" t="s">
        <v>494</v>
      </c>
    </row>
    <row r="220" spans="2:2" x14ac:dyDescent="0.15">
      <c r="B220" s="15" t="s">
        <v>495</v>
      </c>
    </row>
    <row r="221" spans="2:2" x14ac:dyDescent="0.15">
      <c r="B221" s="15" t="s">
        <v>496</v>
      </c>
    </row>
    <row r="222" spans="2:2" x14ac:dyDescent="0.15">
      <c r="B222" s="15" t="s">
        <v>497</v>
      </c>
    </row>
    <row r="223" spans="2:2" x14ac:dyDescent="0.15">
      <c r="B223" s="15" t="s">
        <v>498</v>
      </c>
    </row>
    <row r="224" spans="2:2" x14ac:dyDescent="0.15">
      <c r="B224" s="15" t="s">
        <v>499</v>
      </c>
    </row>
    <row r="225" spans="2:9" x14ac:dyDescent="0.15">
      <c r="B225" s="15" t="s">
        <v>500</v>
      </c>
    </row>
    <row r="227" spans="2:9" x14ac:dyDescent="0.15">
      <c r="B227" s="15" t="s">
        <v>469</v>
      </c>
    </row>
    <row r="229" spans="2:9" x14ac:dyDescent="0.15">
      <c r="B229" s="15" t="s">
        <v>470</v>
      </c>
    </row>
    <row r="231" spans="2:9" x14ac:dyDescent="0.15">
      <c r="B231" s="15" t="s">
        <v>604</v>
      </c>
    </row>
    <row r="232" spans="2:9" x14ac:dyDescent="0.15">
      <c r="B232" s="15" t="s">
        <v>501</v>
      </c>
    </row>
    <row r="233" spans="2:9" x14ac:dyDescent="0.15">
      <c r="B233" s="15" t="s">
        <v>605</v>
      </c>
    </row>
    <row r="234" spans="2:9" x14ac:dyDescent="0.15">
      <c r="B234" s="15" t="s">
        <v>472</v>
      </c>
    </row>
    <row r="235" spans="2:9" x14ac:dyDescent="0.15">
      <c r="B235" s="15" t="s">
        <v>606</v>
      </c>
    </row>
    <row r="236" spans="2:9" x14ac:dyDescent="0.15">
      <c r="B236" s="15" t="s">
        <v>617</v>
      </c>
    </row>
    <row r="237" spans="2:9" x14ac:dyDescent="0.15">
      <c r="B237" s="15" t="s">
        <v>473</v>
      </c>
    </row>
    <row r="238" spans="2:9" x14ac:dyDescent="0.15">
      <c r="B238" s="327" t="s">
        <v>474</v>
      </c>
      <c r="C238" s="327"/>
      <c r="D238" s="327"/>
      <c r="E238" s="327"/>
      <c r="F238" s="327"/>
      <c r="G238" s="327"/>
      <c r="H238" s="327"/>
      <c r="I238" s="327"/>
    </row>
    <row r="239" spans="2:9" x14ac:dyDescent="0.15">
      <c r="B239" s="327"/>
      <c r="C239" s="327"/>
      <c r="D239" s="327"/>
      <c r="E239" s="327"/>
      <c r="F239" s="327"/>
      <c r="G239" s="327"/>
      <c r="H239" s="327"/>
      <c r="I239" s="327"/>
    </row>
    <row r="240" spans="2:9" x14ac:dyDescent="0.15">
      <c r="B240" s="15" t="s">
        <v>475</v>
      </c>
    </row>
    <row r="241" spans="2:9" x14ac:dyDescent="0.15">
      <c r="B241" s="327" t="s">
        <v>476</v>
      </c>
      <c r="C241" s="327"/>
      <c r="D241" s="327"/>
      <c r="E241" s="327"/>
      <c r="F241" s="327"/>
      <c r="G241" s="327"/>
      <c r="H241" s="327"/>
      <c r="I241" s="327"/>
    </row>
    <row r="242" spans="2:9" x14ac:dyDescent="0.15">
      <c r="B242" s="327"/>
      <c r="C242" s="327"/>
      <c r="D242" s="327"/>
      <c r="E242" s="327"/>
      <c r="F242" s="327"/>
      <c r="G242" s="327"/>
      <c r="H242" s="327"/>
      <c r="I242" s="327"/>
    </row>
    <row r="243" spans="2:9" x14ac:dyDescent="0.15">
      <c r="B243" s="15" t="s">
        <v>477</v>
      </c>
    </row>
    <row r="245" spans="2:9" x14ac:dyDescent="0.15">
      <c r="B245" s="327" t="s">
        <v>533</v>
      </c>
      <c r="C245" s="327"/>
      <c r="D245" s="327"/>
      <c r="E245" s="327"/>
      <c r="F245" s="327"/>
      <c r="G245" s="327"/>
      <c r="H245" s="327"/>
      <c r="I245" s="327"/>
    </row>
    <row r="246" spans="2:9" x14ac:dyDescent="0.15">
      <c r="B246" s="327"/>
      <c r="C246" s="327"/>
      <c r="D246" s="327"/>
      <c r="E246" s="327"/>
      <c r="F246" s="327"/>
      <c r="G246" s="327"/>
      <c r="H246" s="327"/>
      <c r="I246" s="327"/>
    </row>
    <row r="247" spans="2:9" x14ac:dyDescent="0.15">
      <c r="B247" s="327"/>
      <c r="C247" s="327"/>
      <c r="D247" s="327"/>
      <c r="E247" s="327"/>
      <c r="F247" s="327"/>
      <c r="G247" s="327"/>
      <c r="H247" s="327"/>
      <c r="I247" s="327"/>
    </row>
    <row r="248" spans="2:9" x14ac:dyDescent="0.15">
      <c r="B248" s="327"/>
      <c r="C248" s="327"/>
      <c r="D248" s="327"/>
      <c r="E248" s="327"/>
      <c r="F248" s="327"/>
      <c r="G248" s="327"/>
      <c r="H248" s="327"/>
      <c r="I248" s="327"/>
    </row>
    <row r="249" spans="2:9" x14ac:dyDescent="0.15">
      <c r="B249" s="327"/>
      <c r="C249" s="327"/>
      <c r="D249" s="327"/>
      <c r="E249" s="327"/>
      <c r="F249" s="327"/>
      <c r="G249" s="327"/>
      <c r="H249" s="327"/>
      <c r="I249" s="327"/>
    </row>
    <row r="250" spans="2:9" x14ac:dyDescent="0.15">
      <c r="B250" s="327" t="s">
        <v>537</v>
      </c>
      <c r="C250" s="327"/>
      <c r="D250" s="327"/>
      <c r="E250" s="327"/>
      <c r="F250" s="327"/>
      <c r="G250" s="327"/>
      <c r="H250" s="327"/>
      <c r="I250" s="327"/>
    </row>
    <row r="251" spans="2:9" x14ac:dyDescent="0.15">
      <c r="B251" s="327"/>
      <c r="C251" s="327"/>
      <c r="D251" s="327"/>
      <c r="E251" s="327"/>
      <c r="F251" s="327"/>
      <c r="G251" s="327"/>
      <c r="H251" s="327"/>
      <c r="I251" s="327"/>
    </row>
    <row r="252" spans="2:9" x14ac:dyDescent="0.15">
      <c r="B252" s="327"/>
      <c r="C252" s="327"/>
      <c r="D252" s="327"/>
      <c r="E252" s="327"/>
      <c r="F252" s="327"/>
      <c r="G252" s="327"/>
      <c r="H252" s="327"/>
      <c r="I252" s="327"/>
    </row>
    <row r="253" spans="2:9" x14ac:dyDescent="0.15">
      <c r="B253" s="327"/>
      <c r="C253" s="327"/>
      <c r="D253" s="327"/>
      <c r="E253" s="327"/>
      <c r="F253" s="327"/>
      <c r="G253" s="327"/>
      <c r="H253" s="327"/>
      <c r="I253" s="327"/>
    </row>
    <row r="256" spans="2:9" x14ac:dyDescent="0.15">
      <c r="B256" s="15" t="s">
        <v>478</v>
      </c>
    </row>
    <row r="257" spans="2:2" x14ac:dyDescent="0.15">
      <c r="B257" s="15" t="s">
        <v>613</v>
      </c>
    </row>
    <row r="258" spans="2:2" x14ac:dyDescent="0.15">
      <c r="B258" s="15" t="s">
        <v>479</v>
      </c>
    </row>
    <row r="260" spans="2:2" x14ac:dyDescent="0.15">
      <c r="B260" s="15" t="s">
        <v>502</v>
      </c>
    </row>
    <row r="261" spans="2:2" x14ac:dyDescent="0.15">
      <c r="B261" s="15" t="s">
        <v>481</v>
      </c>
    </row>
    <row r="263" spans="2:2" x14ac:dyDescent="0.15">
      <c r="B263" s="15" t="s">
        <v>482</v>
      </c>
    </row>
    <row r="265" spans="2:2" x14ac:dyDescent="0.15">
      <c r="B265" s="15" t="s">
        <v>503</v>
      </c>
    </row>
    <row r="268" spans="2:2" ht="18" x14ac:dyDescent="0.2">
      <c r="B268" s="163" t="s">
        <v>504</v>
      </c>
    </row>
    <row r="269" spans="2:2" x14ac:dyDescent="0.15">
      <c r="B269" s="15" t="s">
        <v>461</v>
      </c>
    </row>
    <row r="270" spans="2:2" x14ac:dyDescent="0.15">
      <c r="B270" s="15" t="s">
        <v>494</v>
      </c>
    </row>
    <row r="271" spans="2:2" x14ac:dyDescent="0.15">
      <c r="B271" s="15" t="s">
        <v>463</v>
      </c>
    </row>
    <row r="272" spans="2:2" x14ac:dyDescent="0.15">
      <c r="B272" s="15" t="s">
        <v>464</v>
      </c>
    </row>
    <row r="273" spans="2:2" x14ac:dyDescent="0.15">
      <c r="B273" s="15" t="s">
        <v>465</v>
      </c>
    </row>
    <row r="274" spans="2:2" x14ac:dyDescent="0.15">
      <c r="B274" s="15" t="s">
        <v>466</v>
      </c>
    </row>
    <row r="275" spans="2:2" x14ac:dyDescent="0.15">
      <c r="B275" s="15" t="s">
        <v>467</v>
      </c>
    </row>
    <row r="276" spans="2:2" x14ac:dyDescent="0.15">
      <c r="B276" s="15" t="s">
        <v>468</v>
      </c>
    </row>
    <row r="278" spans="2:2" x14ac:dyDescent="0.15">
      <c r="B278" s="15" t="s">
        <v>469</v>
      </c>
    </row>
    <row r="280" spans="2:2" x14ac:dyDescent="0.15">
      <c r="B280" s="15" t="s">
        <v>470</v>
      </c>
    </row>
    <row r="282" spans="2:2" x14ac:dyDescent="0.15">
      <c r="B282" s="15" t="s">
        <v>604</v>
      </c>
    </row>
    <row r="283" spans="2:2" x14ac:dyDescent="0.15">
      <c r="B283" s="15" t="s">
        <v>501</v>
      </c>
    </row>
    <row r="284" spans="2:2" x14ac:dyDescent="0.15">
      <c r="B284" s="15" t="s">
        <v>608</v>
      </c>
    </row>
    <row r="285" spans="2:2" x14ac:dyDescent="0.15">
      <c r="B285" s="15" t="s">
        <v>491</v>
      </c>
    </row>
    <row r="286" spans="2:2" x14ac:dyDescent="0.15">
      <c r="B286" s="15" t="s">
        <v>472</v>
      </c>
    </row>
    <row r="287" spans="2:2" x14ac:dyDescent="0.15">
      <c r="B287" s="15" t="s">
        <v>606</v>
      </c>
    </row>
    <row r="288" spans="2:2" x14ac:dyDescent="0.15">
      <c r="B288" s="15" t="s">
        <v>617</v>
      </c>
    </row>
    <row r="289" spans="2:9" x14ac:dyDescent="0.15">
      <c r="B289" s="15" t="s">
        <v>473</v>
      </c>
    </row>
    <row r="290" spans="2:9" x14ac:dyDescent="0.15">
      <c r="B290" s="327" t="s">
        <v>474</v>
      </c>
      <c r="C290" s="327"/>
      <c r="D290" s="327"/>
      <c r="E290" s="327"/>
      <c r="F290" s="327"/>
      <c r="G290" s="327"/>
      <c r="H290" s="327"/>
      <c r="I290" s="327"/>
    </row>
    <row r="291" spans="2:9" x14ac:dyDescent="0.15">
      <c r="B291" s="327"/>
      <c r="C291" s="327"/>
      <c r="D291" s="327"/>
      <c r="E291" s="327"/>
      <c r="F291" s="327"/>
      <c r="G291" s="327"/>
      <c r="H291" s="327"/>
      <c r="I291" s="327"/>
    </row>
    <row r="292" spans="2:9" x14ac:dyDescent="0.15">
      <c r="B292" s="15" t="s">
        <v>475</v>
      </c>
    </row>
    <row r="293" spans="2:9" x14ac:dyDescent="0.15">
      <c r="B293" s="327" t="s">
        <v>476</v>
      </c>
      <c r="C293" s="327"/>
      <c r="D293" s="327"/>
      <c r="E293" s="327"/>
      <c r="F293" s="327"/>
      <c r="G293" s="327"/>
      <c r="H293" s="327"/>
      <c r="I293" s="327"/>
    </row>
    <row r="294" spans="2:9" x14ac:dyDescent="0.15">
      <c r="B294" s="327"/>
      <c r="C294" s="327"/>
      <c r="D294" s="327"/>
      <c r="E294" s="327"/>
      <c r="F294" s="327"/>
      <c r="G294" s="327"/>
      <c r="H294" s="327"/>
      <c r="I294" s="327"/>
    </row>
    <row r="295" spans="2:9" x14ac:dyDescent="0.15">
      <c r="B295" s="15" t="s">
        <v>477</v>
      </c>
    </row>
    <row r="297" spans="2:9" x14ac:dyDescent="0.15">
      <c r="B297" s="327" t="s">
        <v>533</v>
      </c>
      <c r="C297" s="327"/>
      <c r="D297" s="327"/>
      <c r="E297" s="327"/>
      <c r="F297" s="327"/>
      <c r="G297" s="327"/>
      <c r="H297" s="327"/>
      <c r="I297" s="327"/>
    </row>
    <row r="298" spans="2:9" x14ac:dyDescent="0.15">
      <c r="B298" s="327"/>
      <c r="C298" s="327"/>
      <c r="D298" s="327"/>
      <c r="E298" s="327"/>
      <c r="F298" s="327"/>
      <c r="G298" s="327"/>
      <c r="H298" s="327"/>
      <c r="I298" s="327"/>
    </row>
    <row r="299" spans="2:9" x14ac:dyDescent="0.15">
      <c r="B299" s="327"/>
      <c r="C299" s="327"/>
      <c r="D299" s="327"/>
      <c r="E299" s="327"/>
      <c r="F299" s="327"/>
      <c r="G299" s="327"/>
      <c r="H299" s="327"/>
      <c r="I299" s="327"/>
    </row>
    <row r="300" spans="2:9" x14ac:dyDescent="0.15">
      <c r="B300" s="327"/>
      <c r="C300" s="327"/>
      <c r="D300" s="327"/>
      <c r="E300" s="327"/>
      <c r="F300" s="327"/>
      <c r="G300" s="327"/>
      <c r="H300" s="327"/>
      <c r="I300" s="327"/>
    </row>
    <row r="301" spans="2:9" x14ac:dyDescent="0.15">
      <c r="B301" s="327"/>
      <c r="C301" s="327"/>
      <c r="D301" s="327"/>
      <c r="E301" s="327"/>
      <c r="F301" s="327"/>
      <c r="G301" s="327"/>
      <c r="H301" s="327"/>
      <c r="I301" s="327"/>
    </row>
    <row r="302" spans="2:9" x14ac:dyDescent="0.15">
      <c r="B302" s="327" t="s">
        <v>536</v>
      </c>
      <c r="C302" s="327"/>
      <c r="D302" s="327"/>
      <c r="E302" s="327"/>
      <c r="F302" s="327"/>
      <c r="G302" s="327"/>
      <c r="H302" s="327"/>
      <c r="I302" s="327"/>
    </row>
    <row r="303" spans="2:9" x14ac:dyDescent="0.15">
      <c r="B303" s="327"/>
      <c r="C303" s="327"/>
      <c r="D303" s="327"/>
      <c r="E303" s="327"/>
      <c r="F303" s="327"/>
      <c r="G303" s="327"/>
      <c r="H303" s="327"/>
      <c r="I303" s="327"/>
    </row>
    <row r="304" spans="2:9" x14ac:dyDescent="0.15">
      <c r="B304" s="327"/>
      <c r="C304" s="327"/>
      <c r="D304" s="327"/>
      <c r="E304" s="327"/>
      <c r="F304" s="327"/>
      <c r="G304" s="327"/>
      <c r="H304" s="327"/>
      <c r="I304" s="327"/>
    </row>
    <row r="305" spans="2:9" x14ac:dyDescent="0.15">
      <c r="B305" s="327"/>
      <c r="C305" s="327"/>
      <c r="D305" s="327"/>
      <c r="E305" s="327"/>
      <c r="F305" s="327"/>
      <c r="G305" s="327"/>
      <c r="H305" s="327"/>
      <c r="I305" s="327"/>
    </row>
    <row r="306" spans="2:9" x14ac:dyDescent="0.15">
      <c r="B306" s="327"/>
      <c r="C306" s="327"/>
      <c r="D306" s="327"/>
      <c r="E306" s="327"/>
      <c r="F306" s="327"/>
      <c r="G306" s="327"/>
      <c r="H306" s="327"/>
      <c r="I306" s="327"/>
    </row>
    <row r="308" spans="2:9" x14ac:dyDescent="0.15">
      <c r="B308" s="15" t="s">
        <v>478</v>
      </c>
    </row>
    <row r="309" spans="2:9" x14ac:dyDescent="0.15">
      <c r="B309" s="327" t="s">
        <v>614</v>
      </c>
      <c r="C309" s="327"/>
      <c r="D309" s="327"/>
      <c r="E309" s="327"/>
      <c r="F309" s="327"/>
      <c r="G309" s="327"/>
      <c r="H309" s="327"/>
      <c r="I309" s="327"/>
    </row>
    <row r="310" spans="2:9" x14ac:dyDescent="0.15">
      <c r="B310" s="327"/>
      <c r="C310" s="327"/>
      <c r="D310" s="327"/>
      <c r="E310" s="327"/>
      <c r="F310" s="327"/>
      <c r="G310" s="327"/>
      <c r="H310" s="327"/>
      <c r="I310" s="327"/>
    </row>
    <row r="311" spans="2:9" x14ac:dyDescent="0.15">
      <c r="B311" s="15" t="s">
        <v>479</v>
      </c>
    </row>
    <row r="313" spans="2:9" x14ac:dyDescent="0.15">
      <c r="B313" s="15" t="s">
        <v>505</v>
      </c>
    </row>
    <row r="314" spans="2:9" x14ac:dyDescent="0.15">
      <c r="B314" s="15" t="s">
        <v>481</v>
      </c>
    </row>
    <row r="316" spans="2:9" x14ac:dyDescent="0.15">
      <c r="B316" s="15" t="s">
        <v>482</v>
      </c>
    </row>
    <row r="318" spans="2:9" x14ac:dyDescent="0.15">
      <c r="B318" s="15" t="s">
        <v>503</v>
      </c>
    </row>
    <row r="321" spans="2:2" ht="18" x14ac:dyDescent="0.2">
      <c r="B321" s="163" t="s">
        <v>506</v>
      </c>
    </row>
    <row r="322" spans="2:2" x14ac:dyDescent="0.15">
      <c r="B322" s="15" t="s">
        <v>461</v>
      </c>
    </row>
    <row r="323" spans="2:2" x14ac:dyDescent="0.15">
      <c r="B323" s="15" t="s">
        <v>494</v>
      </c>
    </row>
    <row r="324" spans="2:2" x14ac:dyDescent="0.15">
      <c r="B324" s="15" t="s">
        <v>463</v>
      </c>
    </row>
    <row r="325" spans="2:2" x14ac:dyDescent="0.15">
      <c r="B325" s="15" t="s">
        <v>464</v>
      </c>
    </row>
    <row r="326" spans="2:2" x14ac:dyDescent="0.15">
      <c r="B326" s="15" t="s">
        <v>465</v>
      </c>
    </row>
    <row r="327" spans="2:2" x14ac:dyDescent="0.15">
      <c r="B327" s="15" t="s">
        <v>466</v>
      </c>
    </row>
    <row r="328" spans="2:2" x14ac:dyDescent="0.15">
      <c r="B328" s="15" t="s">
        <v>467</v>
      </c>
    </row>
    <row r="329" spans="2:2" x14ac:dyDescent="0.15">
      <c r="B329" s="15" t="s">
        <v>468</v>
      </c>
    </row>
    <row r="331" spans="2:2" x14ac:dyDescent="0.15">
      <c r="B331" s="15" t="s">
        <v>469</v>
      </c>
    </row>
    <row r="333" spans="2:2" x14ac:dyDescent="0.15">
      <c r="B333" s="15" t="s">
        <v>470</v>
      </c>
    </row>
    <row r="335" spans="2:2" x14ac:dyDescent="0.15">
      <c r="B335" s="15" t="s">
        <v>604</v>
      </c>
    </row>
    <row r="336" spans="2:2" x14ac:dyDescent="0.15">
      <c r="B336" s="15" t="s">
        <v>501</v>
      </c>
    </row>
    <row r="337" spans="2:9" x14ac:dyDescent="0.15">
      <c r="B337" s="15" t="s">
        <v>611</v>
      </c>
    </row>
    <row r="338" spans="2:9" x14ac:dyDescent="0.15">
      <c r="B338" s="15" t="s">
        <v>472</v>
      </c>
    </row>
    <row r="339" spans="2:9" x14ac:dyDescent="0.15">
      <c r="B339" s="15" t="s">
        <v>606</v>
      </c>
    </row>
    <row r="340" spans="2:9" x14ac:dyDescent="0.15">
      <c r="B340" s="15" t="s">
        <v>617</v>
      </c>
    </row>
    <row r="341" spans="2:9" x14ac:dyDescent="0.15">
      <c r="B341" s="15" t="s">
        <v>473</v>
      </c>
    </row>
    <row r="342" spans="2:9" x14ac:dyDescent="0.15">
      <c r="B342" s="327" t="s">
        <v>474</v>
      </c>
      <c r="C342" s="327"/>
      <c r="D342" s="327"/>
      <c r="E342" s="327"/>
      <c r="F342" s="327"/>
      <c r="G342" s="327"/>
      <c r="H342" s="327"/>
      <c r="I342" s="327"/>
    </row>
    <row r="343" spans="2:9" x14ac:dyDescent="0.15">
      <c r="B343" s="327"/>
      <c r="C343" s="327"/>
      <c r="D343" s="327"/>
      <c r="E343" s="327"/>
      <c r="F343" s="327"/>
      <c r="G343" s="327"/>
      <c r="H343" s="327"/>
      <c r="I343" s="327"/>
    </row>
    <row r="344" spans="2:9" x14ac:dyDescent="0.15">
      <c r="B344" s="15" t="s">
        <v>475</v>
      </c>
    </row>
    <row r="345" spans="2:9" x14ac:dyDescent="0.15">
      <c r="B345" s="327" t="s">
        <v>476</v>
      </c>
      <c r="C345" s="327"/>
      <c r="D345" s="327"/>
      <c r="E345" s="327"/>
      <c r="F345" s="327"/>
      <c r="G345" s="327"/>
      <c r="H345" s="327"/>
      <c r="I345" s="327"/>
    </row>
    <row r="346" spans="2:9" x14ac:dyDescent="0.15">
      <c r="B346" s="327"/>
      <c r="C346" s="327"/>
      <c r="D346" s="327"/>
      <c r="E346" s="327"/>
      <c r="F346" s="327"/>
      <c r="G346" s="327"/>
      <c r="H346" s="327"/>
      <c r="I346" s="327"/>
    </row>
    <row r="347" spans="2:9" x14ac:dyDescent="0.15">
      <c r="B347" s="15" t="s">
        <v>477</v>
      </c>
    </row>
    <row r="349" spans="2:9" x14ac:dyDescent="0.15">
      <c r="B349" s="327" t="s">
        <v>533</v>
      </c>
      <c r="C349" s="327"/>
      <c r="D349" s="327"/>
      <c r="E349" s="327"/>
      <c r="F349" s="327"/>
      <c r="G349" s="327"/>
      <c r="H349" s="327"/>
      <c r="I349" s="327"/>
    </row>
    <row r="350" spans="2:9" x14ac:dyDescent="0.15">
      <c r="B350" s="327"/>
      <c r="C350" s="327"/>
      <c r="D350" s="327"/>
      <c r="E350" s="327"/>
      <c r="F350" s="327"/>
      <c r="G350" s="327"/>
      <c r="H350" s="327"/>
      <c r="I350" s="327"/>
    </row>
    <row r="351" spans="2:9" x14ac:dyDescent="0.15">
      <c r="B351" s="327"/>
      <c r="C351" s="327"/>
      <c r="D351" s="327"/>
      <c r="E351" s="327"/>
      <c r="F351" s="327"/>
      <c r="G351" s="327"/>
      <c r="H351" s="327"/>
      <c r="I351" s="327"/>
    </row>
    <row r="352" spans="2:9" x14ac:dyDescent="0.15">
      <c r="B352" s="327"/>
      <c r="C352" s="327"/>
      <c r="D352" s="327"/>
      <c r="E352" s="327"/>
      <c r="F352" s="327"/>
      <c r="G352" s="327"/>
      <c r="H352" s="327"/>
      <c r="I352" s="327"/>
    </row>
    <row r="353" spans="2:9" x14ac:dyDescent="0.15">
      <c r="B353" s="327"/>
      <c r="C353" s="327"/>
      <c r="D353" s="327"/>
      <c r="E353" s="327"/>
      <c r="F353" s="327"/>
      <c r="G353" s="327"/>
      <c r="H353" s="327"/>
      <c r="I353" s="327"/>
    </row>
    <row r="354" spans="2:9" x14ac:dyDescent="0.15">
      <c r="B354" s="327" t="s">
        <v>535</v>
      </c>
      <c r="C354" s="327"/>
      <c r="D354" s="327"/>
      <c r="E354" s="327"/>
      <c r="F354" s="327"/>
      <c r="G354" s="327"/>
      <c r="H354" s="327"/>
      <c r="I354" s="327"/>
    </row>
    <row r="355" spans="2:9" x14ac:dyDescent="0.15">
      <c r="B355" s="327"/>
      <c r="C355" s="327"/>
      <c r="D355" s="327"/>
      <c r="E355" s="327"/>
      <c r="F355" s="327"/>
      <c r="G355" s="327"/>
      <c r="H355" s="327"/>
      <c r="I355" s="327"/>
    </row>
    <row r="356" spans="2:9" x14ac:dyDescent="0.15">
      <c r="B356" s="327"/>
      <c r="C356" s="327"/>
      <c r="D356" s="327"/>
      <c r="E356" s="327"/>
      <c r="F356" s="327"/>
      <c r="G356" s="327"/>
      <c r="H356" s="327"/>
      <c r="I356" s="327"/>
    </row>
    <row r="357" spans="2:9" x14ac:dyDescent="0.15">
      <c r="B357" s="327"/>
      <c r="C357" s="327"/>
      <c r="D357" s="327"/>
      <c r="E357" s="327"/>
      <c r="F357" s="327"/>
      <c r="G357" s="327"/>
      <c r="H357" s="327"/>
      <c r="I357" s="327"/>
    </row>
    <row r="358" spans="2:9" x14ac:dyDescent="0.15">
      <c r="B358" s="327"/>
      <c r="C358" s="327"/>
      <c r="D358" s="327"/>
      <c r="E358" s="327"/>
      <c r="F358" s="327"/>
      <c r="G358" s="327"/>
      <c r="H358" s="327"/>
      <c r="I358" s="327"/>
    </row>
    <row r="360" spans="2:9" x14ac:dyDescent="0.15">
      <c r="B360" s="15" t="s">
        <v>478</v>
      </c>
    </row>
    <row r="361" spans="2:9" x14ac:dyDescent="0.15">
      <c r="B361" s="15" t="s">
        <v>615</v>
      </c>
    </row>
    <row r="362" spans="2:9" x14ac:dyDescent="0.15">
      <c r="B362" s="15" t="s">
        <v>479</v>
      </c>
    </row>
    <row r="364" spans="2:9" x14ac:dyDescent="0.15">
      <c r="B364" s="15" t="s">
        <v>502</v>
      </c>
    </row>
    <row r="365" spans="2:9" x14ac:dyDescent="0.15">
      <c r="B365" s="15" t="s">
        <v>481</v>
      </c>
    </row>
    <row r="367" spans="2:9" x14ac:dyDescent="0.15">
      <c r="B367" s="15" t="s">
        <v>482</v>
      </c>
    </row>
    <row r="369" spans="2:2" x14ac:dyDescent="0.15">
      <c r="B369" s="15" t="s">
        <v>503</v>
      </c>
    </row>
    <row r="372" spans="2:2" ht="18" x14ac:dyDescent="0.2">
      <c r="B372" s="163" t="s">
        <v>421</v>
      </c>
    </row>
    <row r="373" spans="2:2" x14ac:dyDescent="0.15">
      <c r="B373" s="15" t="s">
        <v>461</v>
      </c>
    </row>
    <row r="374" spans="2:2" x14ac:dyDescent="0.15">
      <c r="B374" s="15" t="s">
        <v>527</v>
      </c>
    </row>
    <row r="375" spans="2:2" x14ac:dyDescent="0.15">
      <c r="B375" s="15" t="s">
        <v>463</v>
      </c>
    </row>
    <row r="376" spans="2:2" x14ac:dyDescent="0.15">
      <c r="B376" s="15" t="s">
        <v>464</v>
      </c>
    </row>
    <row r="377" spans="2:2" x14ac:dyDescent="0.15">
      <c r="B377" s="15" t="s">
        <v>465</v>
      </c>
    </row>
    <row r="378" spans="2:2" x14ac:dyDescent="0.15">
      <c r="B378" s="15" t="s">
        <v>466</v>
      </c>
    </row>
    <row r="379" spans="2:2" x14ac:dyDescent="0.15">
      <c r="B379" s="15" t="s">
        <v>467</v>
      </c>
    </row>
    <row r="380" spans="2:2" x14ac:dyDescent="0.15">
      <c r="B380" s="15" t="s">
        <v>468</v>
      </c>
    </row>
    <row r="382" spans="2:2" x14ac:dyDescent="0.15">
      <c r="B382" s="15" t="s">
        <v>469</v>
      </c>
    </row>
    <row r="384" spans="2:2" x14ac:dyDescent="0.15">
      <c r="B384" s="15" t="s">
        <v>470</v>
      </c>
    </row>
    <row r="386" spans="2:9" x14ac:dyDescent="0.15">
      <c r="B386" s="15" t="s">
        <v>604</v>
      </c>
    </row>
    <row r="387" spans="2:9" x14ac:dyDescent="0.15">
      <c r="B387" s="15" t="s">
        <v>526</v>
      </c>
    </row>
    <row r="388" spans="2:9" x14ac:dyDescent="0.15">
      <c r="B388" s="15" t="s">
        <v>611</v>
      </c>
    </row>
    <row r="389" spans="2:9" x14ac:dyDescent="0.15">
      <c r="B389" s="15" t="s">
        <v>472</v>
      </c>
    </row>
    <row r="390" spans="2:9" x14ac:dyDescent="0.15">
      <c r="B390" s="15" t="s">
        <v>606</v>
      </c>
    </row>
    <row r="391" spans="2:9" x14ac:dyDescent="0.15">
      <c r="B391" s="15" t="s">
        <v>617</v>
      </c>
    </row>
    <row r="392" spans="2:9" x14ac:dyDescent="0.15">
      <c r="B392" s="15" t="s">
        <v>473</v>
      </c>
    </row>
    <row r="393" spans="2:9" x14ac:dyDescent="0.15">
      <c r="B393" s="327" t="s">
        <v>474</v>
      </c>
      <c r="C393" s="327"/>
      <c r="D393" s="327"/>
      <c r="E393" s="327"/>
      <c r="F393" s="327"/>
      <c r="G393" s="327"/>
      <c r="H393" s="327"/>
      <c r="I393" s="327"/>
    </row>
    <row r="394" spans="2:9" x14ac:dyDescent="0.15">
      <c r="B394" s="327"/>
      <c r="C394" s="327"/>
      <c r="D394" s="327"/>
      <c r="E394" s="327"/>
      <c r="F394" s="327"/>
      <c r="G394" s="327"/>
      <c r="H394" s="327"/>
      <c r="I394" s="327"/>
    </row>
    <row r="395" spans="2:9" x14ac:dyDescent="0.15">
      <c r="B395" s="15" t="s">
        <v>475</v>
      </c>
    </row>
    <row r="396" spans="2:9" x14ac:dyDescent="0.15">
      <c r="B396" s="327" t="s">
        <v>476</v>
      </c>
      <c r="C396" s="327"/>
      <c r="D396" s="327"/>
      <c r="E396" s="327"/>
      <c r="F396" s="327"/>
      <c r="G396" s="327"/>
      <c r="H396" s="327"/>
      <c r="I396" s="327"/>
    </row>
    <row r="397" spans="2:9" x14ac:dyDescent="0.15">
      <c r="B397" s="327"/>
      <c r="C397" s="327"/>
      <c r="D397" s="327"/>
      <c r="E397" s="327"/>
      <c r="F397" s="327"/>
      <c r="G397" s="327"/>
      <c r="H397" s="327"/>
      <c r="I397" s="327"/>
    </row>
    <row r="399" spans="2:9" x14ac:dyDescent="0.15">
      <c r="B399" s="15" t="s">
        <v>477</v>
      </c>
    </row>
    <row r="401" spans="2:9" x14ac:dyDescent="0.15">
      <c r="B401" s="327" t="s">
        <v>533</v>
      </c>
      <c r="C401" s="327"/>
      <c r="D401" s="327"/>
      <c r="E401" s="327"/>
      <c r="F401" s="327"/>
      <c r="G401" s="327"/>
      <c r="H401" s="327"/>
      <c r="I401" s="327"/>
    </row>
    <row r="402" spans="2:9" x14ac:dyDescent="0.15">
      <c r="B402" s="327"/>
      <c r="C402" s="327"/>
      <c r="D402" s="327"/>
      <c r="E402" s="327"/>
      <c r="F402" s="327"/>
      <c r="G402" s="327"/>
      <c r="H402" s="327"/>
      <c r="I402" s="327"/>
    </row>
    <row r="403" spans="2:9" x14ac:dyDescent="0.15">
      <c r="B403" s="327"/>
      <c r="C403" s="327"/>
      <c r="D403" s="327"/>
      <c r="E403" s="327"/>
      <c r="F403" s="327"/>
      <c r="G403" s="327"/>
      <c r="H403" s="327"/>
      <c r="I403" s="327"/>
    </row>
    <row r="404" spans="2:9" x14ac:dyDescent="0.15">
      <c r="B404" s="327"/>
      <c r="C404" s="327"/>
      <c r="D404" s="327"/>
      <c r="E404" s="327"/>
      <c r="F404" s="327"/>
      <c r="G404" s="327"/>
      <c r="H404" s="327"/>
      <c r="I404" s="327"/>
    </row>
    <row r="405" spans="2:9" x14ac:dyDescent="0.15">
      <c r="B405" s="327"/>
      <c r="C405" s="327"/>
      <c r="D405" s="327"/>
      <c r="E405" s="327"/>
      <c r="F405" s="327"/>
      <c r="G405" s="327"/>
      <c r="H405" s="327"/>
      <c r="I405" s="327"/>
    </row>
    <row r="406" spans="2:9" ht="12.5" customHeight="1" x14ac:dyDescent="0.15">
      <c r="B406" s="327" t="s">
        <v>534</v>
      </c>
      <c r="C406" s="327"/>
      <c r="D406" s="327"/>
      <c r="E406" s="327"/>
      <c r="F406" s="327"/>
      <c r="G406" s="327"/>
      <c r="H406" s="327"/>
      <c r="I406" s="327"/>
    </row>
    <row r="407" spans="2:9" x14ac:dyDescent="0.15">
      <c r="B407" s="327"/>
      <c r="C407" s="327"/>
      <c r="D407" s="327"/>
      <c r="E407" s="327"/>
      <c r="F407" s="327"/>
      <c r="G407" s="327"/>
      <c r="H407" s="327"/>
      <c r="I407" s="327"/>
    </row>
    <row r="408" spans="2:9" x14ac:dyDescent="0.15">
      <c r="B408" s="327"/>
      <c r="C408" s="327"/>
      <c r="D408" s="327"/>
      <c r="E408" s="327"/>
      <c r="F408" s="327"/>
      <c r="G408" s="327"/>
      <c r="H408" s="327"/>
      <c r="I408" s="327"/>
    </row>
    <row r="409" spans="2:9" x14ac:dyDescent="0.15">
      <c r="B409" s="327"/>
      <c r="C409" s="327"/>
      <c r="D409" s="327"/>
      <c r="E409" s="327"/>
      <c r="F409" s="327"/>
      <c r="G409" s="327"/>
      <c r="H409" s="327"/>
      <c r="I409" s="327"/>
    </row>
    <row r="410" spans="2:9" x14ac:dyDescent="0.15">
      <c r="B410" s="327"/>
      <c r="C410" s="327"/>
      <c r="D410" s="327"/>
      <c r="E410" s="327"/>
      <c r="F410" s="327"/>
      <c r="G410" s="327"/>
      <c r="H410" s="327"/>
      <c r="I410" s="327"/>
    </row>
    <row r="411" spans="2:9" x14ac:dyDescent="0.15">
      <c r="B411" s="229"/>
      <c r="C411" s="229"/>
      <c r="D411" s="229"/>
      <c r="E411" s="229"/>
      <c r="F411" s="229"/>
      <c r="G411" s="229"/>
      <c r="H411" s="229"/>
      <c r="I411" s="229"/>
    </row>
    <row r="412" spans="2:9" x14ac:dyDescent="0.15">
      <c r="B412" s="15" t="s">
        <v>478</v>
      </c>
    </row>
    <row r="413" spans="2:9" x14ac:dyDescent="0.15">
      <c r="B413" s="15" t="s">
        <v>616</v>
      </c>
    </row>
    <row r="414" spans="2:9" x14ac:dyDescent="0.15">
      <c r="B414" s="15" t="s">
        <v>479</v>
      </c>
    </row>
    <row r="416" spans="2:9" x14ac:dyDescent="0.15">
      <c r="B416" s="15" t="s">
        <v>528</v>
      </c>
    </row>
    <row r="417" spans="2:9" x14ac:dyDescent="0.15">
      <c r="B417" s="15" t="s">
        <v>481</v>
      </c>
    </row>
    <row r="419" spans="2:9" x14ac:dyDescent="0.15">
      <c r="B419" s="15" t="s">
        <v>482</v>
      </c>
    </row>
    <row r="421" spans="2:9" x14ac:dyDescent="0.15">
      <c r="B421" s="15" t="s">
        <v>529</v>
      </c>
    </row>
    <row r="424" spans="2:9" ht="28" x14ac:dyDescent="0.3">
      <c r="B424" s="158" t="s">
        <v>544</v>
      </c>
    </row>
    <row r="426" spans="2:9" ht="14" customHeight="1" x14ac:dyDescent="0.15">
      <c r="B426" s="326" t="s">
        <v>603</v>
      </c>
      <c r="C426" s="326"/>
      <c r="D426" s="326"/>
      <c r="E426" s="326"/>
      <c r="F426" s="326"/>
      <c r="G426" s="326"/>
      <c r="H426" s="326"/>
      <c r="I426" s="326"/>
    </row>
    <row r="427" spans="2:9" ht="14" customHeight="1" x14ac:dyDescent="0.15">
      <c r="B427" s="326"/>
      <c r="C427" s="326"/>
      <c r="D427" s="326"/>
      <c r="E427" s="326"/>
      <c r="F427" s="326"/>
      <c r="G427" s="326"/>
      <c r="H427" s="326"/>
      <c r="I427" s="326"/>
    </row>
    <row r="428" spans="2:9" ht="14" customHeight="1" x14ac:dyDescent="0.15">
      <c r="B428" s="326"/>
      <c r="C428" s="326"/>
      <c r="D428" s="326"/>
      <c r="E428" s="326"/>
      <c r="F428" s="326"/>
      <c r="G428" s="326"/>
      <c r="H428" s="326"/>
      <c r="I428" s="326"/>
    </row>
    <row r="429" spans="2:9" x14ac:dyDescent="0.15">
      <c r="B429" s="326"/>
      <c r="C429" s="326"/>
      <c r="D429" s="326"/>
      <c r="E429" s="326"/>
      <c r="F429" s="326"/>
      <c r="G429" s="326"/>
      <c r="H429" s="326"/>
      <c r="I429" s="326"/>
    </row>
    <row r="430" spans="2:9" ht="19.5" customHeight="1" x14ac:dyDescent="0.15">
      <c r="B430" s="326"/>
      <c r="C430" s="326"/>
      <c r="D430" s="326"/>
      <c r="E430" s="326"/>
      <c r="F430" s="326"/>
      <c r="G430" s="326"/>
      <c r="H430" s="326"/>
      <c r="I430" s="326"/>
    </row>
    <row r="431" spans="2:9" x14ac:dyDescent="0.15">
      <c r="B431" s="326" t="s">
        <v>619</v>
      </c>
      <c r="C431" s="326"/>
      <c r="D431" s="326"/>
      <c r="E431" s="326"/>
      <c r="F431" s="326"/>
      <c r="G431" s="326"/>
      <c r="H431" s="326"/>
      <c r="I431" s="326"/>
    </row>
    <row r="432" spans="2:9" x14ac:dyDescent="0.15">
      <c r="B432" s="326"/>
      <c r="C432" s="326"/>
      <c r="D432" s="326"/>
      <c r="E432" s="326"/>
      <c r="F432" s="326"/>
      <c r="G432" s="326"/>
      <c r="H432" s="326"/>
      <c r="I432" s="326"/>
    </row>
    <row r="433" spans="2:9" x14ac:dyDescent="0.15">
      <c r="B433" s="326"/>
      <c r="C433" s="326"/>
      <c r="D433" s="326"/>
      <c r="E433" s="326"/>
      <c r="F433" s="326"/>
      <c r="G433" s="326"/>
      <c r="H433" s="326"/>
      <c r="I433" s="326"/>
    </row>
    <row r="434" spans="2:9" x14ac:dyDescent="0.15">
      <c r="B434" s="326"/>
      <c r="C434" s="326"/>
      <c r="D434" s="326"/>
      <c r="E434" s="326"/>
      <c r="F434" s="326"/>
      <c r="G434" s="326"/>
      <c r="H434" s="326"/>
      <c r="I434" s="326"/>
    </row>
    <row r="435" spans="2:9" x14ac:dyDescent="0.15">
      <c r="B435" s="326"/>
      <c r="C435" s="326"/>
      <c r="D435" s="326"/>
      <c r="E435" s="326"/>
      <c r="F435" s="326"/>
      <c r="G435" s="326"/>
      <c r="H435" s="326"/>
      <c r="I435" s="326"/>
    </row>
    <row r="436" spans="2:9" ht="20" customHeight="1" x14ac:dyDescent="0.15">
      <c r="B436" s="326"/>
      <c r="C436" s="326"/>
      <c r="D436" s="326"/>
      <c r="E436" s="326"/>
      <c r="F436" s="326"/>
      <c r="G436" s="326"/>
      <c r="H436" s="326"/>
      <c r="I436" s="326"/>
    </row>
    <row r="437" spans="2:9" x14ac:dyDescent="0.15">
      <c r="B437" s="326" t="s">
        <v>545</v>
      </c>
      <c r="C437" s="326"/>
      <c r="D437" s="326"/>
      <c r="E437" s="326"/>
      <c r="F437" s="326"/>
      <c r="G437" s="326"/>
      <c r="H437" s="326"/>
      <c r="I437" s="326"/>
    </row>
    <row r="438" spans="2:9" x14ac:dyDescent="0.15">
      <c r="B438" s="326"/>
      <c r="C438" s="326"/>
      <c r="D438" s="326"/>
      <c r="E438" s="326"/>
      <c r="F438" s="326"/>
      <c r="G438" s="326"/>
      <c r="H438" s="326"/>
      <c r="I438" s="326"/>
    </row>
    <row r="439" spans="2:9" x14ac:dyDescent="0.15">
      <c r="B439" s="326"/>
      <c r="C439" s="326"/>
      <c r="D439" s="326"/>
      <c r="E439" s="326"/>
      <c r="F439" s="326"/>
      <c r="G439" s="326"/>
      <c r="H439" s="326"/>
      <c r="I439" s="326"/>
    </row>
    <row r="440" spans="2:9" x14ac:dyDescent="0.15">
      <c r="B440" s="326"/>
      <c r="C440" s="326"/>
      <c r="D440" s="326"/>
      <c r="E440" s="326"/>
      <c r="F440" s="326"/>
      <c r="G440" s="326"/>
      <c r="H440" s="326"/>
      <c r="I440" s="326"/>
    </row>
  </sheetData>
  <sortState xmlns:xlrd2="http://schemas.microsoft.com/office/spreadsheetml/2017/richdata2" ref="P66:Q264">
    <sortCondition descending="1" ref="P66:P264"/>
  </sortState>
  <mergeCells count="44">
    <mergeCell ref="B22:I23"/>
    <mergeCell ref="B401:I405"/>
    <mergeCell ref="B406:I410"/>
    <mergeCell ref="B393:I394"/>
    <mergeCell ref="B396:I397"/>
    <mergeCell ref="B354:I358"/>
    <mergeCell ref="B297:I301"/>
    <mergeCell ref="B349:I353"/>
    <mergeCell ref="B345:I346"/>
    <mergeCell ref="B342:I343"/>
    <mergeCell ref="B309:I310"/>
    <mergeCell ref="B302:I306"/>
    <mergeCell ref="B293:I294"/>
    <mergeCell ref="B290:I291"/>
    <mergeCell ref="B18:I19"/>
    <mergeCell ref="B15:I17"/>
    <mergeCell ref="B10:I13"/>
    <mergeCell ref="B2:I6"/>
    <mergeCell ref="B250:I253"/>
    <mergeCell ref="B245:I249"/>
    <mergeCell ref="B241:I242"/>
    <mergeCell ref="B56:B57"/>
    <mergeCell ref="B58:B59"/>
    <mergeCell ref="B95:I99"/>
    <mergeCell ref="B91:I92"/>
    <mergeCell ref="B88:I89"/>
    <mergeCell ref="B28:I29"/>
    <mergeCell ref="B26:I27"/>
    <mergeCell ref="B24:I25"/>
    <mergeCell ref="B20:I21"/>
    <mergeCell ref="B437:I440"/>
    <mergeCell ref="B431:I436"/>
    <mergeCell ref="B426:I430"/>
    <mergeCell ref="B140:I141"/>
    <mergeCell ref="B100:I104"/>
    <mergeCell ref="B155:I156"/>
    <mergeCell ref="B148:I152"/>
    <mergeCell ref="B147:I147"/>
    <mergeCell ref="B143:I144"/>
    <mergeCell ref="B238:I239"/>
    <mergeCell ref="B199:I203"/>
    <mergeCell ref="B194:I198"/>
    <mergeCell ref="B191:I192"/>
    <mergeCell ref="B188:I18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AB4D28DC30974F8DF13AF3195573DD" ma:contentTypeVersion="13" ma:contentTypeDescription="Create a new document." ma:contentTypeScope="" ma:versionID="3d664ae9c1c238aa8d3aae842a9fe198">
  <xsd:schema xmlns:xsd="http://www.w3.org/2001/XMLSchema" xmlns:xs="http://www.w3.org/2001/XMLSchema" xmlns:p="http://schemas.microsoft.com/office/2006/metadata/properties" xmlns:ns2="f0cced3b-310d-45b8-97bf-d36cbbb5d34b" xmlns:ns3="991330b7-a67c-4846-8b6a-4c888ec2572d" targetNamespace="http://schemas.microsoft.com/office/2006/metadata/properties" ma:root="true" ma:fieldsID="8ee3b7b5bfa95e204771f4fd1e03ceb2" ns2:_="" ns3:_="">
    <xsd:import namespace="f0cced3b-310d-45b8-97bf-d36cbbb5d34b"/>
    <xsd:import namespace="991330b7-a67c-4846-8b6a-4c888ec257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ced3b-310d-45b8-97bf-d36cbbb5d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1330b7-a67c-4846-8b6a-4c888ec2572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21F613-D038-433E-A479-52DF91A7852C}">
  <ds:schemaRefs>
    <ds:schemaRef ds:uri="http://purl.org/dc/elements/1.1/"/>
    <ds:schemaRef ds:uri="http://schemas.microsoft.com/office/2006/documentManagement/types"/>
    <ds:schemaRef ds:uri="f0cced3b-310d-45b8-97bf-d36cbbb5d34b"/>
    <ds:schemaRef ds:uri="991330b7-a67c-4846-8b6a-4c888ec2572d"/>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FA52A35-E48D-43F4-B7A5-C20B9B8735C5}">
  <ds:schemaRefs>
    <ds:schemaRef ds:uri="http://schemas.microsoft.com/sharepoint/v3/contenttype/forms"/>
  </ds:schemaRefs>
</ds:datastoreItem>
</file>

<file path=customXml/itemProps3.xml><?xml version="1.0" encoding="utf-8"?>
<ds:datastoreItem xmlns:ds="http://schemas.openxmlformats.org/officeDocument/2006/customXml" ds:itemID="{9D6AFDB4-C482-4C73-9E8F-597AE87D8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ced3b-310d-45b8-97bf-d36cbbb5d34b"/>
    <ds:schemaRef ds:uri="991330b7-a67c-4846-8b6a-4c888ec257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15</TotalTime>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SFig 1</vt:lpstr>
      <vt:lpstr>a KFF calculation</vt:lpstr>
      <vt:lpstr>b Full stratigraphy</vt:lpstr>
      <vt:lpstr>c Temporal precision</vt:lpstr>
      <vt:lpstr>d Database</vt:lpstr>
      <vt:lpstr>e Simultaneity</vt:lpstr>
    </vt:vector>
  </TitlesOfParts>
  <Company>University of Leeds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Pankhurst</dc:creator>
  <dc:description/>
  <cp:lastModifiedBy>Patricia Pantos</cp:lastModifiedBy>
  <cp:revision>1</cp:revision>
  <cp:lastPrinted>2020-09-02T21:33:57Z</cp:lastPrinted>
  <dcterms:created xsi:type="dcterms:W3CDTF">2019-04-11T11:27:45Z</dcterms:created>
  <dcterms:modified xsi:type="dcterms:W3CDTF">2021-11-03T09:40:51Z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University of Leeds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0x0101002AAB4D28DC30974F8DF13AF3195573DD</vt:lpwstr>
  </property>
</Properties>
</file>