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ahimsambabomou/Recherche MA Lausanne 2018-2020/Projet Toarcien Roqueredonde 2019-2021/Paper Toarcian Roqueredonde 2020 /REVIEW GSL avril 2021/"/>
    </mc:Choice>
  </mc:AlternateContent>
  <xr:revisionPtr revIDLastSave="0" documentId="13_ncr:1_{0E50CEDC-320F-814B-81B8-4ECF469FB223}" xr6:coauthVersionLast="36" xr6:coauthVersionMax="36" xr10:uidLastSave="{00000000-0000-0000-0000-000000000000}"/>
  <bookViews>
    <workbookView xWindow="61680" yWindow="-3560" windowWidth="33600" windowHeight="18900" activeTab="5" xr2:uid="{32EF339E-1058-5B47-9BE2-4A80C3445A8F}"/>
  </bookViews>
  <sheets>
    <sheet name="Stable isotopes" sheetId="1" r:id="rId1"/>
    <sheet name="Mineralogy" sheetId="2" r:id="rId2"/>
    <sheet name="Phosphorus" sheetId="3" r:id="rId3"/>
    <sheet name="Rock Eval" sheetId="4" r:id="rId4"/>
    <sheet name="Mercury" sheetId="5" r:id="rId5"/>
    <sheet name="Trace element" sheetId="6" r:id="rId6"/>
    <sheet name="Major element" sheetId="7" r:id="rId7"/>
    <sheet name="Feuil8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3" l="1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4" i="3"/>
  <c r="AS13" i="6" l="1"/>
  <c r="AS14" i="6"/>
  <c r="AS15" i="6"/>
  <c r="AS16" i="6"/>
  <c r="AS25" i="6"/>
  <c r="AS4" i="6"/>
  <c r="AR5" i="6"/>
  <c r="AR6" i="6"/>
  <c r="AR7" i="6"/>
  <c r="AR8" i="6"/>
  <c r="AR9" i="6"/>
  <c r="AR10" i="6"/>
  <c r="AR11" i="6"/>
  <c r="AR12" i="6"/>
  <c r="AR13" i="6"/>
  <c r="AR14" i="6"/>
  <c r="AR15" i="6"/>
  <c r="AR16" i="6"/>
  <c r="AR17" i="6"/>
  <c r="AR18" i="6"/>
  <c r="AR19" i="6"/>
  <c r="AR20" i="6"/>
  <c r="AR21" i="6"/>
  <c r="AR22" i="6"/>
  <c r="AR23" i="6"/>
  <c r="AR24" i="6"/>
  <c r="AR25" i="6"/>
  <c r="AR4" i="6"/>
  <c r="AQ5" i="6"/>
  <c r="AQ6" i="6"/>
  <c r="AQ7" i="6"/>
  <c r="AQ8" i="6"/>
  <c r="AQ9" i="6"/>
  <c r="AQ10" i="6"/>
  <c r="AQ11" i="6"/>
  <c r="AQ12" i="6"/>
  <c r="AQ13" i="6"/>
  <c r="AQ14" i="6"/>
  <c r="AQ15" i="6"/>
  <c r="AQ16" i="6"/>
  <c r="AQ17" i="6"/>
  <c r="AQ18" i="6"/>
  <c r="AQ19" i="6"/>
  <c r="AQ20" i="6"/>
  <c r="AQ21" i="6"/>
  <c r="AQ22" i="6"/>
  <c r="AQ23" i="6"/>
  <c r="AQ24" i="6"/>
  <c r="AQ25" i="6"/>
  <c r="AQ4" i="6"/>
  <c r="AL13" i="6"/>
  <c r="AL14" i="6"/>
  <c r="AL25" i="6"/>
  <c r="AL4" i="6"/>
  <c r="AK13" i="6"/>
  <c r="AM13" i="6" s="1"/>
  <c r="AK14" i="6"/>
  <c r="AM14" i="6" s="1"/>
  <c r="AK15" i="6"/>
  <c r="AM15" i="6" s="1"/>
  <c r="AK16" i="6"/>
  <c r="AM16" i="6" s="1"/>
  <c r="AK17" i="6"/>
  <c r="AK25" i="6"/>
  <c r="AM25" i="6" s="1"/>
  <c r="AK4" i="6"/>
  <c r="AM4" i="6" s="1"/>
  <c r="AJ5" i="6"/>
  <c r="AS5" i="6" s="1"/>
  <c r="AJ6" i="6"/>
  <c r="AS6" i="6" s="1"/>
  <c r="AJ7" i="6"/>
  <c r="AS7" i="6" s="1"/>
  <c r="AJ13" i="6"/>
  <c r="AJ14" i="6"/>
  <c r="AJ15" i="6"/>
  <c r="AL15" i="6" s="1"/>
  <c r="AJ16" i="6"/>
  <c r="AL16" i="6" s="1"/>
  <c r="AJ17" i="6"/>
  <c r="AS17" i="6" s="1"/>
  <c r="AJ18" i="6"/>
  <c r="AK18" i="6" s="1"/>
  <c r="AJ19" i="6"/>
  <c r="AK19" i="6" s="1"/>
  <c r="AJ25" i="6"/>
  <c r="AJ4" i="6"/>
  <c r="AI5" i="6"/>
  <c r="AI6" i="6"/>
  <c r="AI7" i="6"/>
  <c r="AI8" i="6"/>
  <c r="AJ8" i="6" s="1"/>
  <c r="AI9" i="6"/>
  <c r="AJ9" i="6" s="1"/>
  <c r="AS9" i="6" s="1"/>
  <c r="AI10" i="6"/>
  <c r="AJ10" i="6" s="1"/>
  <c r="AI11" i="6"/>
  <c r="AJ11" i="6" s="1"/>
  <c r="AI12" i="6"/>
  <c r="AJ12" i="6" s="1"/>
  <c r="AI13" i="6"/>
  <c r="AI14" i="6"/>
  <c r="AI15" i="6"/>
  <c r="AI16" i="6"/>
  <c r="AI17" i="6"/>
  <c r="AI18" i="6"/>
  <c r="AI19" i="6"/>
  <c r="AI20" i="6"/>
  <c r="AJ20" i="6" s="1"/>
  <c r="AI21" i="6"/>
  <c r="AJ21" i="6" s="1"/>
  <c r="AI22" i="6"/>
  <c r="AJ22" i="6" s="1"/>
  <c r="AI23" i="6"/>
  <c r="AJ23" i="6" s="1"/>
  <c r="AI24" i="6"/>
  <c r="AJ24" i="6" s="1"/>
  <c r="AI25" i="6"/>
  <c r="AI4" i="6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4" i="5"/>
  <c r="AK11" i="6" l="1"/>
  <c r="AS11" i="6"/>
  <c r="AL11" i="6"/>
  <c r="AS12" i="6"/>
  <c r="AL12" i="6"/>
  <c r="AK12" i="6"/>
  <c r="AM12" i="6" s="1"/>
  <c r="AL23" i="6"/>
  <c r="AS23" i="6"/>
  <c r="AK23" i="6"/>
  <c r="AM23" i="6" s="1"/>
  <c r="AL22" i="6"/>
  <c r="AK22" i="6"/>
  <c r="AS22" i="6"/>
  <c r="AL8" i="6"/>
  <c r="AS8" i="6"/>
  <c r="AK8" i="6"/>
  <c r="AM8" i="6" s="1"/>
  <c r="AK20" i="6"/>
  <c r="AS20" i="6"/>
  <c r="AL20" i="6"/>
  <c r="AM17" i="6"/>
  <c r="AK24" i="6"/>
  <c r="AL24" i="6"/>
  <c r="AS24" i="6"/>
  <c r="AL10" i="6"/>
  <c r="AS10" i="6"/>
  <c r="AK10" i="6"/>
  <c r="AM10" i="6" s="1"/>
  <c r="AK21" i="6"/>
  <c r="AL21" i="6"/>
  <c r="AS21" i="6"/>
  <c r="AL7" i="6"/>
  <c r="AL19" i="6"/>
  <c r="AM19" i="6" s="1"/>
  <c r="AL6" i="6"/>
  <c r="AL18" i="6"/>
  <c r="AM18" i="6" s="1"/>
  <c r="AL5" i="6"/>
  <c r="AK7" i="6"/>
  <c r="AM7" i="6" s="1"/>
  <c r="AL17" i="6"/>
  <c r="AS19" i="6"/>
  <c r="AK6" i="6"/>
  <c r="AS18" i="6"/>
  <c r="AK5" i="6"/>
  <c r="K5" i="5"/>
  <c r="L5" i="5" s="1"/>
  <c r="K6" i="5"/>
  <c r="L6" i="5" s="1"/>
  <c r="K7" i="5"/>
  <c r="L7" i="5" s="1"/>
  <c r="K8" i="5"/>
  <c r="L8" i="5" s="1"/>
  <c r="K9" i="5"/>
  <c r="L9" i="5" s="1"/>
  <c r="K10" i="5"/>
  <c r="L10" i="5" s="1"/>
  <c r="K11" i="5"/>
  <c r="L11" i="5" s="1"/>
  <c r="K12" i="5"/>
  <c r="L12" i="5" s="1"/>
  <c r="K13" i="5"/>
  <c r="L13" i="5" s="1"/>
  <c r="K14" i="5"/>
  <c r="L14" i="5" s="1"/>
  <c r="K15" i="5"/>
  <c r="L15" i="5" s="1"/>
  <c r="K16" i="5"/>
  <c r="L16" i="5" s="1"/>
  <c r="K17" i="5"/>
  <c r="L17" i="5" s="1"/>
  <c r="K18" i="5"/>
  <c r="L18" i="5" s="1"/>
  <c r="K19" i="5"/>
  <c r="L19" i="5" s="1"/>
  <c r="K20" i="5"/>
  <c r="L20" i="5" s="1"/>
  <c r="K21" i="5"/>
  <c r="L21" i="5" s="1"/>
  <c r="K22" i="5"/>
  <c r="L22" i="5" s="1"/>
  <c r="K23" i="5"/>
  <c r="L23" i="5" s="1"/>
  <c r="K24" i="5"/>
  <c r="L24" i="5" s="1"/>
  <c r="K25" i="5"/>
  <c r="L25" i="5" s="1"/>
  <c r="K4" i="5"/>
  <c r="L4" i="5" s="1"/>
  <c r="AM20" i="6" l="1"/>
  <c r="AM5" i="6"/>
  <c r="AM21" i="6"/>
  <c r="AM6" i="6"/>
  <c r="AM24" i="6"/>
  <c r="AM11" i="6"/>
  <c r="AM22" i="6"/>
  <c r="D5" i="5"/>
  <c r="G5" i="5" s="1"/>
  <c r="D6" i="5"/>
  <c r="G6" i="5" s="1"/>
  <c r="D7" i="5"/>
  <c r="G7" i="5" s="1"/>
  <c r="D8" i="5"/>
  <c r="G8" i="5" s="1"/>
  <c r="D9" i="5"/>
  <c r="G9" i="5" s="1"/>
  <c r="D10" i="5"/>
  <c r="G10" i="5" s="1"/>
  <c r="D11" i="5"/>
  <c r="G11" i="5" s="1"/>
  <c r="D12" i="5"/>
  <c r="G12" i="5" s="1"/>
  <c r="D13" i="5"/>
  <c r="G13" i="5" s="1"/>
  <c r="D14" i="5"/>
  <c r="G14" i="5" s="1"/>
  <c r="D15" i="5"/>
  <c r="G15" i="5" s="1"/>
  <c r="D16" i="5"/>
  <c r="G16" i="5" s="1"/>
  <c r="D17" i="5"/>
  <c r="G17" i="5" s="1"/>
  <c r="D18" i="5"/>
  <c r="G18" i="5" s="1"/>
  <c r="D19" i="5"/>
  <c r="G19" i="5" s="1"/>
  <c r="D20" i="5"/>
  <c r="G20" i="5" s="1"/>
  <c r="D21" i="5"/>
  <c r="G21" i="5" s="1"/>
  <c r="D22" i="5"/>
  <c r="G22" i="5" s="1"/>
  <c r="D23" i="5"/>
  <c r="G23" i="5" s="1"/>
  <c r="D24" i="5"/>
  <c r="G24" i="5" s="1"/>
  <c r="D25" i="5"/>
  <c r="G25" i="5" s="1"/>
  <c r="D4" i="5"/>
  <c r="G4" i="5" s="1"/>
  <c r="F4" i="5" l="1"/>
  <c r="F21" i="5"/>
  <c r="F14" i="5"/>
  <c r="F12" i="5"/>
  <c r="F5" i="5"/>
  <c r="F13" i="5"/>
  <c r="F11" i="5"/>
  <c r="F10" i="5"/>
  <c r="F20" i="5"/>
  <c r="F19" i="5"/>
  <c r="F7" i="5"/>
  <c r="F17" i="5"/>
  <c r="F16" i="5"/>
  <c r="F25" i="5"/>
  <c r="F24" i="5"/>
  <c r="F23" i="5"/>
  <c r="F22" i="5"/>
  <c r="F9" i="5"/>
  <c r="F8" i="5"/>
  <c r="F18" i="5"/>
  <c r="F6" i="5"/>
  <c r="F15" i="5"/>
  <c r="D27" i="6"/>
  <c r="E27" i="6"/>
  <c r="F27" i="6"/>
  <c r="G27" i="6"/>
  <c r="H27" i="6"/>
  <c r="I27" i="6"/>
  <c r="J27" i="6"/>
  <c r="J28" i="6" s="1"/>
  <c r="K27" i="6"/>
  <c r="K28" i="6" s="1"/>
  <c r="L27" i="6"/>
  <c r="M27" i="6"/>
  <c r="N27" i="6"/>
  <c r="O27" i="6"/>
  <c r="Q27" i="6"/>
  <c r="C27" i="6"/>
  <c r="D26" i="6"/>
  <c r="E26" i="6"/>
  <c r="F26" i="6"/>
  <c r="G26" i="6"/>
  <c r="H26" i="6"/>
  <c r="I26" i="6"/>
  <c r="J26" i="6"/>
  <c r="K26" i="6"/>
  <c r="L26" i="6"/>
  <c r="M26" i="6"/>
  <c r="N26" i="6"/>
  <c r="O26" i="6"/>
  <c r="Q26" i="6"/>
  <c r="C26" i="6"/>
  <c r="M28" i="6" l="1"/>
  <c r="D28" i="6"/>
  <c r="N28" i="6"/>
  <c r="I28" i="6"/>
  <c r="H28" i="6"/>
  <c r="E28" i="6"/>
  <c r="G28" i="6"/>
  <c r="F28" i="6"/>
  <c r="C28" i="6"/>
  <c r="Q28" i="6"/>
  <c r="L28" i="6"/>
  <c r="O28" i="6"/>
  <c r="D40" i="7"/>
  <c r="E40" i="7"/>
  <c r="F40" i="7"/>
  <c r="G40" i="7"/>
  <c r="H40" i="7"/>
  <c r="I40" i="7"/>
  <c r="J40" i="7"/>
  <c r="K40" i="7"/>
  <c r="L40" i="7"/>
  <c r="M40" i="7"/>
  <c r="N40" i="7"/>
  <c r="O40" i="7"/>
  <c r="P40" i="7"/>
  <c r="Q40" i="7"/>
  <c r="R40" i="7"/>
  <c r="C40" i="7"/>
  <c r="D39" i="7"/>
  <c r="E39" i="7"/>
  <c r="F39" i="7"/>
  <c r="G39" i="7"/>
  <c r="H39" i="7"/>
  <c r="I39" i="7"/>
  <c r="J39" i="7"/>
  <c r="K39" i="7"/>
  <c r="L39" i="7"/>
  <c r="M39" i="7"/>
  <c r="N39" i="7"/>
  <c r="O39" i="7"/>
  <c r="P39" i="7"/>
  <c r="Q39" i="7"/>
  <c r="R39" i="7"/>
  <c r="C39" i="7"/>
  <c r="N68" i="2"/>
  <c r="M68" i="2"/>
  <c r="N67" i="2"/>
  <c r="M67" i="2"/>
  <c r="N66" i="2"/>
  <c r="M66" i="2"/>
  <c r="N65" i="2"/>
  <c r="M65" i="2"/>
  <c r="N64" i="2"/>
  <c r="M64" i="2"/>
  <c r="N63" i="2"/>
  <c r="M63" i="2"/>
  <c r="N62" i="2"/>
  <c r="M62" i="2"/>
  <c r="N61" i="2"/>
  <c r="M61" i="2"/>
  <c r="N60" i="2"/>
  <c r="M60" i="2"/>
  <c r="N59" i="2"/>
  <c r="M59" i="2"/>
  <c r="N58" i="2"/>
  <c r="M58" i="2"/>
  <c r="N57" i="2"/>
  <c r="M57" i="2"/>
  <c r="N56" i="2"/>
  <c r="M56" i="2"/>
  <c r="N55" i="2"/>
  <c r="M55" i="2"/>
  <c r="N54" i="2"/>
  <c r="M54" i="2"/>
  <c r="N53" i="2"/>
  <c r="M53" i="2"/>
  <c r="N52" i="2"/>
  <c r="M52" i="2"/>
  <c r="N51" i="2"/>
  <c r="M51" i="2"/>
  <c r="N50" i="2"/>
  <c r="M50" i="2"/>
  <c r="N49" i="2"/>
  <c r="M49" i="2"/>
  <c r="N48" i="2"/>
  <c r="M48" i="2"/>
  <c r="N47" i="2"/>
  <c r="M47" i="2"/>
  <c r="N46" i="2"/>
  <c r="M46" i="2"/>
  <c r="N45" i="2"/>
  <c r="M45" i="2"/>
  <c r="N44" i="2"/>
  <c r="M44" i="2"/>
  <c r="N43" i="2"/>
  <c r="M43" i="2"/>
  <c r="N42" i="2"/>
  <c r="M42" i="2"/>
  <c r="N41" i="2"/>
  <c r="M41" i="2"/>
  <c r="N40" i="2"/>
  <c r="M40" i="2"/>
  <c r="N39" i="2"/>
  <c r="M39" i="2"/>
  <c r="N38" i="2"/>
  <c r="M38" i="2"/>
  <c r="N37" i="2"/>
  <c r="M37" i="2"/>
  <c r="N36" i="2"/>
  <c r="M36" i="2"/>
  <c r="N35" i="2"/>
  <c r="M35" i="2"/>
  <c r="N34" i="2"/>
  <c r="M34" i="2"/>
  <c r="N33" i="2"/>
  <c r="M33" i="2"/>
  <c r="N32" i="2"/>
  <c r="M32" i="2"/>
  <c r="N31" i="2"/>
  <c r="M31" i="2"/>
  <c r="N30" i="2"/>
  <c r="M30" i="2"/>
  <c r="N29" i="2"/>
  <c r="M29" i="2"/>
  <c r="N28" i="2"/>
  <c r="M28" i="2"/>
  <c r="N27" i="2"/>
  <c r="M27" i="2"/>
  <c r="N26" i="2"/>
  <c r="M26" i="2"/>
  <c r="N25" i="2"/>
  <c r="M25" i="2"/>
  <c r="N24" i="2"/>
  <c r="M24" i="2"/>
  <c r="N23" i="2"/>
  <c r="M23" i="2"/>
  <c r="N22" i="2"/>
  <c r="M22" i="2"/>
  <c r="N21" i="2"/>
  <c r="M21" i="2"/>
  <c r="N20" i="2"/>
  <c r="M20" i="2"/>
  <c r="N19" i="2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N8" i="2"/>
  <c r="M8" i="2"/>
  <c r="N7" i="2"/>
  <c r="M7" i="2"/>
  <c r="N6" i="2"/>
  <c r="M6" i="2"/>
  <c r="N5" i="2"/>
  <c r="M5" i="2"/>
  <c r="N4" i="2"/>
  <c r="M4" i="2"/>
  <c r="P27" i="6" l="1"/>
  <c r="P26" i="6"/>
  <c r="P28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 utilisateur satisfait de Microsoft Office</author>
  </authors>
  <commentList>
    <comment ref="D3" authorId="0" shapeId="0" xr:uid="{326DD7D6-1626-3E45-ABD1-8A2FB0E82A2D}">
      <text>
        <r>
          <rPr>
            <sz val="8"/>
            <color indexed="81"/>
            <rFont val="Tahoma"/>
            <family val="2"/>
          </rPr>
          <t>::
sans S3CO</t>
        </r>
      </text>
    </comment>
  </commentList>
</comments>
</file>

<file path=xl/sharedStrings.xml><?xml version="1.0" encoding="utf-8"?>
<sst xmlns="http://schemas.openxmlformats.org/spreadsheetml/2006/main" count="574" uniqueCount="299">
  <si>
    <t>RQ 1</t>
  </si>
  <si>
    <t>RQ 3</t>
  </si>
  <si>
    <t>RQ 6</t>
  </si>
  <si>
    <t>RQ 9</t>
  </si>
  <si>
    <t>RQ 12</t>
  </si>
  <si>
    <t>RQ 15</t>
  </si>
  <si>
    <t>RQ 21</t>
  </si>
  <si>
    <t>RQ 23</t>
  </si>
  <si>
    <t>RQ 25</t>
  </si>
  <si>
    <t>RQ 30</t>
  </si>
  <si>
    <t>RQ 31</t>
  </si>
  <si>
    <t>RQ 32</t>
  </si>
  <si>
    <t>RQ 33</t>
  </si>
  <si>
    <t>RQ 34</t>
  </si>
  <si>
    <t>RQ 35</t>
  </si>
  <si>
    <t>RQ 36</t>
  </si>
  <si>
    <t>RQ 37</t>
  </si>
  <si>
    <t>RQ 38</t>
  </si>
  <si>
    <t>RQ 39</t>
  </si>
  <si>
    <t>RQ 40</t>
  </si>
  <si>
    <t>RQ 41</t>
  </si>
  <si>
    <t>RQ 42</t>
  </si>
  <si>
    <t>RQ 43</t>
  </si>
  <si>
    <t>RQ 44</t>
  </si>
  <si>
    <t>RQ 45</t>
  </si>
  <si>
    <t>RQ 47</t>
  </si>
  <si>
    <t>RQ 49</t>
  </si>
  <si>
    <t>RQ 51</t>
  </si>
  <si>
    <t>RQ 53</t>
  </si>
  <si>
    <t>RQ 55</t>
  </si>
  <si>
    <t>RQ 59</t>
  </si>
  <si>
    <t>RQ 62</t>
  </si>
  <si>
    <t>RQ 65</t>
  </si>
  <si>
    <t>RQ 68</t>
  </si>
  <si>
    <t>RQ 71</t>
  </si>
  <si>
    <t>RQ 77</t>
  </si>
  <si>
    <t>RQ 83</t>
  </si>
  <si>
    <t>RQ 74</t>
  </si>
  <si>
    <t>RQ 2</t>
  </si>
  <si>
    <t>RQ 4</t>
  </si>
  <si>
    <t>RQ 5</t>
  </si>
  <si>
    <t>RQ 7</t>
  </si>
  <si>
    <t>RQ 8</t>
  </si>
  <si>
    <t>RQ 10</t>
  </si>
  <si>
    <t>RQ 11</t>
  </si>
  <si>
    <t>RQ 14</t>
  </si>
  <si>
    <t>RQ 16</t>
  </si>
  <si>
    <t>RQ 17</t>
  </si>
  <si>
    <t>RQ 18</t>
  </si>
  <si>
    <t>RQ 19</t>
  </si>
  <si>
    <t>RQ 20</t>
  </si>
  <si>
    <t>RQ 22</t>
  </si>
  <si>
    <t>RQ 24</t>
  </si>
  <si>
    <t xml:space="preserve">Sample </t>
  </si>
  <si>
    <t>RQ1</t>
  </si>
  <si>
    <t>RQ2</t>
  </si>
  <si>
    <t>RQ3</t>
  </si>
  <si>
    <t>RQ4</t>
  </si>
  <si>
    <t>RQ5</t>
  </si>
  <si>
    <t>RQ6</t>
  </si>
  <si>
    <t>RQ7</t>
  </si>
  <si>
    <t>RQ8</t>
  </si>
  <si>
    <t>RQ9</t>
  </si>
  <si>
    <t>RQ10</t>
  </si>
  <si>
    <t>RQ11</t>
  </si>
  <si>
    <t>RQ12</t>
  </si>
  <si>
    <t>RQ13</t>
  </si>
  <si>
    <t>RQ14</t>
  </si>
  <si>
    <t>RQ15</t>
  </si>
  <si>
    <t>RQ16</t>
  </si>
  <si>
    <t>RQ17</t>
  </si>
  <si>
    <t>RQ18</t>
  </si>
  <si>
    <t>RQ19</t>
  </si>
  <si>
    <t>RQ20</t>
  </si>
  <si>
    <t>RQ21</t>
  </si>
  <si>
    <t>RQ22</t>
  </si>
  <si>
    <t>RQ23</t>
  </si>
  <si>
    <t>RQ24</t>
  </si>
  <si>
    <t>RQ25</t>
  </si>
  <si>
    <t>RQ26</t>
  </si>
  <si>
    <t>RQ27</t>
  </si>
  <si>
    <t>RQ28</t>
  </si>
  <si>
    <t>RQ29</t>
  </si>
  <si>
    <t>RQ30</t>
  </si>
  <si>
    <t>RQ31</t>
  </si>
  <si>
    <t>RQ32</t>
  </si>
  <si>
    <t>RQ33</t>
  </si>
  <si>
    <t>RQ34</t>
  </si>
  <si>
    <t>RQ35</t>
  </si>
  <si>
    <t>RQ36</t>
  </si>
  <si>
    <t>RQ37</t>
  </si>
  <si>
    <t>RQ38</t>
  </si>
  <si>
    <t>RQ39</t>
  </si>
  <si>
    <t>RQ40</t>
  </si>
  <si>
    <t>RQ41</t>
  </si>
  <si>
    <t>RQ42</t>
  </si>
  <si>
    <t>RQ43</t>
  </si>
  <si>
    <t>RQ44</t>
  </si>
  <si>
    <t>RQ45</t>
  </si>
  <si>
    <t>RQ46</t>
  </si>
  <si>
    <t>RQ47</t>
  </si>
  <si>
    <t>RQ48</t>
  </si>
  <si>
    <t>RQ49</t>
  </si>
  <si>
    <t>RQ50</t>
  </si>
  <si>
    <t>RQ51</t>
  </si>
  <si>
    <t>RQ52</t>
  </si>
  <si>
    <t>RQ53</t>
  </si>
  <si>
    <t>RQ54</t>
  </si>
  <si>
    <t>RQ55</t>
  </si>
  <si>
    <t>RQ56</t>
  </si>
  <si>
    <t>RQ57</t>
  </si>
  <si>
    <t>RQ58</t>
  </si>
  <si>
    <t>RQ59</t>
  </si>
  <si>
    <t>RQ60</t>
  </si>
  <si>
    <t>RQ61</t>
  </si>
  <si>
    <t>RQ62</t>
  </si>
  <si>
    <t>RQ63</t>
  </si>
  <si>
    <t>RQ64</t>
  </si>
  <si>
    <t>RQ65</t>
  </si>
  <si>
    <t>RQ66</t>
  </si>
  <si>
    <t>RQ67</t>
  </si>
  <si>
    <t>RQ68</t>
  </si>
  <si>
    <t>RQ69</t>
  </si>
  <si>
    <t>RQ70</t>
  </si>
  <si>
    <t>RQ71</t>
  </si>
  <si>
    <t>RQ72</t>
  </si>
  <si>
    <t>RQ73</t>
  </si>
  <si>
    <t>RQ74</t>
  </si>
  <si>
    <t>RQ75</t>
  </si>
  <si>
    <t>RQ76</t>
  </si>
  <si>
    <t>RQ77</t>
  </si>
  <si>
    <t>RQ78</t>
  </si>
  <si>
    <t>RQ79</t>
  </si>
  <si>
    <t>RQ80</t>
  </si>
  <si>
    <t>RQ81</t>
  </si>
  <si>
    <t>RQ82</t>
  </si>
  <si>
    <t>RQ83</t>
  </si>
  <si>
    <t>RQ84</t>
  </si>
  <si>
    <t>RQ85</t>
  </si>
  <si>
    <t>RQ86</t>
  </si>
  <si>
    <t>RQ87</t>
  </si>
  <si>
    <t>RQ88</t>
  </si>
  <si>
    <t>RQ89</t>
  </si>
  <si>
    <t>RQ90</t>
  </si>
  <si>
    <t>RQ91</t>
  </si>
  <si>
    <t>RQ92</t>
  </si>
  <si>
    <t>RQ 57</t>
  </si>
  <si>
    <t>RQ 58</t>
  </si>
  <si>
    <t>RQ 60</t>
  </si>
  <si>
    <t>RQ 61</t>
  </si>
  <si>
    <t>RQ 63</t>
  </si>
  <si>
    <t>RQ 64</t>
  </si>
  <si>
    <t>RQ 66</t>
  </si>
  <si>
    <t>RQ 67</t>
  </si>
  <si>
    <t>RQ 69</t>
  </si>
  <si>
    <t>RQ 70</t>
  </si>
  <si>
    <t>RQ 72</t>
  </si>
  <si>
    <t>RQ 73</t>
  </si>
  <si>
    <t>RQ 75</t>
  </si>
  <si>
    <t>RQ 76</t>
  </si>
  <si>
    <t>RQ 78</t>
  </si>
  <si>
    <t>RQ 79</t>
  </si>
  <si>
    <t>RQ 80</t>
  </si>
  <si>
    <t>RQ 81</t>
  </si>
  <si>
    <t>RQ 82</t>
  </si>
  <si>
    <t>RQ 84</t>
  </si>
  <si>
    <t>RQ 85</t>
  </si>
  <si>
    <t>RQ 86</t>
  </si>
  <si>
    <t>RQ 87</t>
  </si>
  <si>
    <t>RQ 88</t>
  </si>
  <si>
    <t>RQ 89</t>
  </si>
  <si>
    <t>RQ 90</t>
  </si>
  <si>
    <t>RQ 91</t>
  </si>
  <si>
    <t>RQ 92</t>
  </si>
  <si>
    <t>sample</t>
  </si>
  <si>
    <t>U</t>
  </si>
  <si>
    <t>V</t>
  </si>
  <si>
    <t>Co</t>
  </si>
  <si>
    <t>As</t>
  </si>
  <si>
    <t>Mo</t>
  </si>
  <si>
    <t>Cr</t>
  </si>
  <si>
    <t>Mn</t>
  </si>
  <si>
    <t>Ni</t>
  </si>
  <si>
    <t>Cu</t>
  </si>
  <si>
    <t>Zn</t>
  </si>
  <si>
    <t>Ba</t>
  </si>
  <si>
    <t>Zr</t>
  </si>
  <si>
    <t>(ppm)</t>
  </si>
  <si>
    <t xml:space="preserve">Ti </t>
  </si>
  <si>
    <t>Sr</t>
  </si>
  <si>
    <t>Al</t>
  </si>
  <si>
    <t>U/Al</t>
  </si>
  <si>
    <t>V/Al</t>
  </si>
  <si>
    <t>Co/Al</t>
  </si>
  <si>
    <t>As/Al</t>
  </si>
  <si>
    <t>Mo/Al</t>
  </si>
  <si>
    <t>Cr/Al</t>
  </si>
  <si>
    <t>Mn/Al</t>
  </si>
  <si>
    <t>Ni/Al</t>
  </si>
  <si>
    <t>Cu/Al</t>
  </si>
  <si>
    <t>Zn/Al</t>
  </si>
  <si>
    <t>Ba/Al</t>
  </si>
  <si>
    <t>Zr/Al</t>
  </si>
  <si>
    <t>Ti/Al</t>
  </si>
  <si>
    <t>Sr/Al</t>
  </si>
  <si>
    <t>SiO2</t>
  </si>
  <si>
    <t>TiO2</t>
  </si>
  <si>
    <t>Al2O3</t>
  </si>
  <si>
    <t>Fe2O3</t>
  </si>
  <si>
    <t>MnO</t>
  </si>
  <si>
    <t>MgO</t>
  </si>
  <si>
    <t>CaO</t>
  </si>
  <si>
    <t>Na2O</t>
  </si>
  <si>
    <t>K2O</t>
  </si>
  <si>
    <t>P2O5</t>
  </si>
  <si>
    <t>Cr2O3</t>
  </si>
  <si>
    <t>NiO</t>
  </si>
  <si>
    <t>LOI</t>
  </si>
  <si>
    <t>%</t>
  </si>
  <si>
    <t>(m)</t>
  </si>
  <si>
    <t>CIA</t>
  </si>
  <si>
    <t>WIP</t>
  </si>
  <si>
    <t>Ptot (ppm)</t>
  </si>
  <si>
    <t>TOC %</t>
  </si>
  <si>
    <t>TOC (ppm)</t>
  </si>
  <si>
    <t>C (mol)</t>
  </si>
  <si>
    <t>Ptot (mol)</t>
  </si>
  <si>
    <t>Corg/Ptot (Molar)</t>
  </si>
  <si>
    <t>S</t>
  </si>
  <si>
    <t>Mercury (ppb)</t>
  </si>
  <si>
    <t>Hg/TOC</t>
  </si>
  <si>
    <t>TOC          (%)</t>
  </si>
  <si>
    <t>Sample</t>
  </si>
  <si>
    <t>PC [%]</t>
  </si>
  <si>
    <t>RC [%]</t>
  </si>
  <si>
    <t>TOC [%]</t>
  </si>
  <si>
    <t>MINC [%]</t>
  </si>
  <si>
    <t>HI [mg HC/g TOC]</t>
  </si>
  <si>
    <t>OI [mg CO2/g TOC]</t>
  </si>
  <si>
    <t>Tmax [°C]</t>
  </si>
  <si>
    <t>S1 [mg HC/g]</t>
  </si>
  <si>
    <t>S2a [mg HC/g]</t>
  </si>
  <si>
    <t>S2b [mg HC/g]</t>
  </si>
  <si>
    <t>S3</t>
  </si>
  <si>
    <t>RQ 13</t>
  </si>
  <si>
    <t>Quant (mg)</t>
  </si>
  <si>
    <t>Phyllosilicates</t>
  </si>
  <si>
    <t>Quartz</t>
  </si>
  <si>
    <t>Feldspath-K</t>
  </si>
  <si>
    <t>Plagioclase-Na</t>
  </si>
  <si>
    <t>Calcite</t>
  </si>
  <si>
    <t>Dolomite</t>
  </si>
  <si>
    <t>Pyrite</t>
  </si>
  <si>
    <t>Goethite</t>
  </si>
  <si>
    <t>detrital Index</t>
  </si>
  <si>
    <t>detritus</t>
  </si>
  <si>
    <t>Ankerite</t>
  </si>
  <si>
    <t>Non-quantified</t>
  </si>
  <si>
    <t>max</t>
  </si>
  <si>
    <t>min</t>
  </si>
  <si>
    <t>Coefficient of variation</t>
  </si>
  <si>
    <t>Mean</t>
  </si>
  <si>
    <t>Standard deviation</t>
  </si>
  <si>
    <t>Mercury (ppm)</t>
  </si>
  <si>
    <t>Hg/Fe</t>
  </si>
  <si>
    <t>Fe (%)</t>
  </si>
  <si>
    <t>Fe2O3 (%)</t>
  </si>
  <si>
    <t>Fe (ppm)</t>
  </si>
  <si>
    <t>Hg/Al</t>
  </si>
  <si>
    <t>Hg/As</t>
  </si>
  <si>
    <t>Density</t>
  </si>
  <si>
    <t>Mercury MAR</t>
  </si>
  <si>
    <t>Sed Rate (m.kyr-1)</t>
  </si>
  <si>
    <t>Sr/Ca</t>
  </si>
  <si>
    <t>Ca (%)</t>
  </si>
  <si>
    <t>Ca</t>
  </si>
  <si>
    <t>Ba/Ca</t>
  </si>
  <si>
    <t>Sr MAR</t>
  </si>
  <si>
    <t>Ba MAR</t>
  </si>
  <si>
    <t>Ca MAR</t>
  </si>
  <si>
    <t>P MAR</t>
  </si>
  <si>
    <t>Sed. Rate (m/kyr)</t>
  </si>
  <si>
    <t>Depth (m)</t>
  </si>
  <si>
    <t>Depth(m)</t>
  </si>
  <si>
    <t>Depth       (m)</t>
  </si>
  <si>
    <t>Depth</t>
  </si>
  <si>
    <t>Sum</t>
  </si>
  <si>
    <t>Major element (XRF PANalytical AxiosmAX spectrometer fitted with a 4 kW Rh X-ray tube) University of Lausanne, ISTE</t>
  </si>
  <si>
    <t>Trace element (XRF PANalytical AxiosmAX spectrometer fitted with a 4 kW Rh X-ray tube) University of Lausanne, ISTE</t>
  </si>
  <si>
    <t>Mercury (Zeeman R-915F (Lumex, St-Petersburg, Russia) high-frequency atomic absorption spectrometer set in Mode 1 (700 °C) at the ISTE-UNIL</t>
  </si>
  <si>
    <t>Rock-Eval pyrolysis (Rock-Eval 6, University of Lausanne, ISTE)</t>
  </si>
  <si>
    <t>Total phosphorus (ascorbic acid molybdate blue method; Eaton et al., (1995) at the ISTE-UNIL. Quantification with an UV/Vis Perkin Elmer Lambda 25 spectrophotometer.</t>
  </si>
  <si>
    <t>Whole-rock mineralogy (X-TRA Thermo-ARL Diffractometer following the Kübler’s procedure (Kübler, 1987; Adatte et al., 1996), University of Lausanne, ISTE</t>
  </si>
  <si>
    <t xml:space="preserve">δ13Corg </t>
  </si>
  <si>
    <t>δ13C (VPDB)</t>
  </si>
  <si>
    <t>δ18O (VPDB)</t>
  </si>
  <si>
    <t>Organic carbon isotope ratios (elemental analyser Carlo Erba 1108 EA connected to an isotope ratio mass spectrometer Thermo Fisher Scientific Delta V Plus at the IDYST-UNIL.</t>
  </si>
  <si>
    <t xml:space="preserve">Stable inorganic carbon and oxygen isotope (Thermo Fisher Scientific GasBench II preparation device interfaced to a Thermo Fisher Scientific Delta V continuous flow (IRMS) at the IDYST-UNIL. </t>
  </si>
  <si>
    <t>Sr*/Ba*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</si>
</sst>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Courier"/>
      <family val="1"/>
    </font>
    <font>
      <b/>
      <sz val="12"/>
      <color theme="1"/>
      <name val="Calibri"/>
      <family val="2"/>
      <scheme val="minor"/>
    </font>
    <font>
      <i/>
      <sz val="10"/>
      <name val="Courier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12"/>
      <color theme="1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69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1" fontId="0" fillId="0" borderId="0" xfId="0" applyNumberFormat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6" borderId="1" xfId="0" applyFill="1" applyBorder="1"/>
    <xf numFmtId="11" fontId="0" fillId="2" borderId="1" xfId="0" applyNumberFormat="1" applyFill="1" applyBorder="1"/>
    <xf numFmtId="11" fontId="0" fillId="3" borderId="1" xfId="0" applyNumberFormat="1" applyFill="1" applyBorder="1"/>
    <xf numFmtId="11" fontId="0" fillId="4" borderId="1" xfId="0" applyNumberFormat="1" applyFill="1" applyBorder="1"/>
    <xf numFmtId="11" fontId="0" fillId="6" borderId="1" xfId="0" applyNumberFormat="1" applyFill="1" applyBorder="1"/>
    <xf numFmtId="164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1" xfId="0" applyFill="1" applyBorder="1"/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1" xfId="0" applyFont="1" applyBorder="1"/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6" borderId="1" xfId="0" applyFont="1" applyFill="1" applyBorder="1"/>
    <xf numFmtId="11" fontId="4" fillId="6" borderId="1" xfId="0" applyNumberFormat="1" applyFont="1" applyFill="1" applyBorder="1"/>
    <xf numFmtId="0" fontId="6" fillId="0" borderId="1" xfId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/>
    <xf numFmtId="2" fontId="0" fillId="0" borderId="1" xfId="0" applyNumberFormat="1" applyFill="1" applyBorder="1"/>
    <xf numFmtId="2" fontId="0" fillId="0" borderId="1" xfId="0" applyNumberFormat="1" applyFont="1" applyFill="1" applyBorder="1"/>
    <xf numFmtId="2" fontId="5" fillId="0" borderId="1" xfId="0" applyNumberFormat="1" applyFont="1" applyFill="1" applyBorder="1"/>
    <xf numFmtId="164" fontId="4" fillId="0" borderId="0" xfId="0" applyNumberFormat="1" applyFont="1"/>
    <xf numFmtId="2" fontId="0" fillId="5" borderId="1" xfId="0" applyNumberFormat="1" applyFill="1" applyBorder="1"/>
    <xf numFmtId="11" fontId="0" fillId="0" borderId="0" xfId="0" applyNumberFormat="1" applyAlignment="1">
      <alignment horizontal="center"/>
    </xf>
    <xf numFmtId="0" fontId="4" fillId="0" borderId="0" xfId="0" applyFont="1" applyAlignment="1">
      <alignment wrapText="1"/>
    </xf>
    <xf numFmtId="2" fontId="0" fillId="0" borderId="0" xfId="0" applyNumberFormat="1" applyFill="1" applyBorder="1"/>
    <xf numFmtId="164" fontId="4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/>
    <xf numFmtId="0" fontId="8" fillId="0" borderId="0" xfId="0" applyFont="1"/>
  </cellXfs>
  <cellStyles count="2">
    <cellStyle name="Normal" xfId="0" builtinId="0"/>
    <cellStyle name="Normal 2" xfId="1" xr:uid="{4308FF20-78D4-2B43-A2BA-404837EF52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1C52F-0CAF-424E-BD02-6D6A9A0285A1}">
  <dimension ref="A1:E97"/>
  <sheetViews>
    <sheetView workbookViewId="0">
      <selection activeCell="A3" sqref="A3"/>
    </sheetView>
  </sheetViews>
  <sheetFormatPr baseColWidth="10" defaultRowHeight="16"/>
  <sheetData>
    <row r="1" spans="1:5" s="18" customFormat="1">
      <c r="A1" s="68" t="s">
        <v>296</v>
      </c>
    </row>
    <row r="2" spans="1:5" s="18" customFormat="1">
      <c r="A2" s="68" t="s">
        <v>297</v>
      </c>
    </row>
    <row r="4" spans="1:5" s="43" customFormat="1" ht="28">
      <c r="A4" s="52" t="s">
        <v>53</v>
      </c>
      <c r="B4" s="52" t="s">
        <v>282</v>
      </c>
      <c r="C4" s="53" t="s">
        <v>293</v>
      </c>
      <c r="D4" s="54" t="s">
        <v>294</v>
      </c>
      <c r="E4" s="54" t="s">
        <v>295</v>
      </c>
    </row>
    <row r="5" spans="1:5">
      <c r="A5" s="24" t="s">
        <v>54</v>
      </c>
      <c r="B5" s="24">
        <v>0</v>
      </c>
      <c r="C5" s="55">
        <v>-26.88142038285714</v>
      </c>
      <c r="D5" s="56">
        <v>0.98156364223766512</v>
      </c>
      <c r="E5" s="56">
        <v>-6.4997298197343989</v>
      </c>
    </row>
    <row r="6" spans="1:5">
      <c r="A6" s="24" t="s">
        <v>55</v>
      </c>
      <c r="B6" s="24">
        <v>0.1</v>
      </c>
      <c r="C6" s="55"/>
      <c r="D6" s="56">
        <v>0.61820742530882244</v>
      </c>
      <c r="E6" s="56">
        <v>-4.6160056272554826</v>
      </c>
    </row>
    <row r="7" spans="1:5">
      <c r="A7" s="24" t="s">
        <v>56</v>
      </c>
      <c r="B7" s="24">
        <v>0.2</v>
      </c>
      <c r="C7" s="55">
        <v>-27.120290645714284</v>
      </c>
      <c r="D7" s="56">
        <v>0.63395507157170572</v>
      </c>
      <c r="E7" s="56">
        <v>-4.4945805618295722</v>
      </c>
    </row>
    <row r="8" spans="1:5">
      <c r="A8" s="24" t="s">
        <v>57</v>
      </c>
      <c r="B8" s="24">
        <v>0.3</v>
      </c>
      <c r="C8" s="55"/>
      <c r="D8" s="56">
        <v>0.65749365861727793</v>
      </c>
      <c r="E8" s="56">
        <v>-6.9242364668493686</v>
      </c>
    </row>
    <row r="9" spans="1:5">
      <c r="A9" s="24" t="s">
        <v>58</v>
      </c>
      <c r="B9" s="24">
        <v>0.4</v>
      </c>
      <c r="C9" s="55"/>
      <c r="D9" s="56">
        <v>-0.52308251700645325</v>
      </c>
      <c r="E9" s="56">
        <v>-5.453472956468703</v>
      </c>
    </row>
    <row r="10" spans="1:5">
      <c r="A10" s="24" t="s">
        <v>59</v>
      </c>
      <c r="B10" s="24">
        <v>0.5</v>
      </c>
      <c r="C10" s="55">
        <v>-26.969458708571427</v>
      </c>
      <c r="D10" s="56">
        <v>0.72462836110641182</v>
      </c>
      <c r="E10" s="56">
        <v>-5.6274321627207193</v>
      </c>
    </row>
    <row r="11" spans="1:5">
      <c r="A11" s="24" t="s">
        <v>60</v>
      </c>
      <c r="B11" s="24">
        <v>0.6</v>
      </c>
      <c r="C11" s="55"/>
      <c r="D11" s="56">
        <v>0.65235495299465296</v>
      </c>
      <c r="E11" s="56">
        <v>-5.9272423876550473</v>
      </c>
    </row>
    <row r="12" spans="1:5">
      <c r="A12" s="24" t="s">
        <v>61</v>
      </c>
      <c r="B12" s="24">
        <v>0.7</v>
      </c>
      <c r="C12" s="55"/>
      <c r="D12" s="56">
        <v>0.47681013833788088</v>
      </c>
      <c r="E12" s="56">
        <v>-4.5644336501807619</v>
      </c>
    </row>
    <row r="13" spans="1:5">
      <c r="A13" s="24" t="s">
        <v>62</v>
      </c>
      <c r="B13" s="24">
        <v>0.8</v>
      </c>
      <c r="C13" s="55">
        <v>-26.882558491428565</v>
      </c>
      <c r="D13" s="56">
        <v>0.75313988907710594</v>
      </c>
      <c r="E13" s="56">
        <v>-5.2275569076414223</v>
      </c>
    </row>
    <row r="14" spans="1:5">
      <c r="A14" s="24" t="s">
        <v>63</v>
      </c>
      <c r="B14" s="24">
        <v>0.9</v>
      </c>
      <c r="C14" s="24"/>
      <c r="D14" s="56">
        <v>-0.53302839885669384</v>
      </c>
      <c r="E14" s="56">
        <v>-5.5131271090551204</v>
      </c>
    </row>
    <row r="15" spans="1:5">
      <c r="A15" s="24" t="s">
        <v>64</v>
      </c>
      <c r="B15" s="24">
        <v>1</v>
      </c>
      <c r="C15" s="24"/>
      <c r="D15" s="56">
        <v>0.89917858757816016</v>
      </c>
      <c r="E15" s="56">
        <v>-4.0006056918639565</v>
      </c>
    </row>
    <row r="16" spans="1:5">
      <c r="A16" s="24" t="s">
        <v>65</v>
      </c>
      <c r="B16" s="24">
        <v>1.1000000000000001</v>
      </c>
      <c r="C16" s="55">
        <v>-27.085298414285713</v>
      </c>
      <c r="D16" s="56">
        <v>0.6679368345600325</v>
      </c>
      <c r="E16" s="56">
        <v>-3.8249145908594411</v>
      </c>
    </row>
    <row r="17" spans="1:5">
      <c r="A17" s="24" t="s">
        <v>67</v>
      </c>
      <c r="B17" s="24">
        <v>1.3</v>
      </c>
      <c r="C17" s="24"/>
      <c r="D17" s="56">
        <v>0.6354469538492411</v>
      </c>
      <c r="E17" s="56">
        <v>-4.9329423669646228</v>
      </c>
    </row>
    <row r="18" spans="1:5">
      <c r="A18" s="24" t="s">
        <v>68</v>
      </c>
      <c r="B18" s="24">
        <v>1.4</v>
      </c>
      <c r="C18" s="55">
        <v>-26.97675957714285</v>
      </c>
      <c r="D18" s="56">
        <v>0.36525049691766565</v>
      </c>
      <c r="E18" s="56">
        <v>-5.2639266974441083</v>
      </c>
    </row>
    <row r="19" spans="1:5">
      <c r="A19" s="24" t="s">
        <v>69</v>
      </c>
      <c r="B19" s="24">
        <v>1.5</v>
      </c>
      <c r="C19" s="24"/>
      <c r="D19" s="56">
        <v>0.15986803671016811</v>
      </c>
      <c r="E19" s="56">
        <v>-4.3785436134114688</v>
      </c>
    </row>
    <row r="20" spans="1:5">
      <c r="A20" s="24" t="s">
        <v>70</v>
      </c>
      <c r="B20" s="24">
        <v>1.6</v>
      </c>
      <c r="C20" s="24"/>
      <c r="D20" s="56">
        <v>0.12041603870420836</v>
      </c>
      <c r="E20" s="56">
        <v>-4.5936834282231427</v>
      </c>
    </row>
    <row r="21" spans="1:5">
      <c r="A21" s="24" t="s">
        <v>71</v>
      </c>
      <c r="B21" s="24">
        <v>1.7</v>
      </c>
      <c r="C21" s="24"/>
      <c r="D21" s="56">
        <v>-0.59386404284067451</v>
      </c>
      <c r="E21" s="56">
        <v>-4.3566062798796921</v>
      </c>
    </row>
    <row r="22" spans="1:5">
      <c r="A22" s="24" t="s">
        <v>72</v>
      </c>
      <c r="B22" s="24">
        <v>1.8</v>
      </c>
      <c r="C22" s="24"/>
      <c r="D22" s="56">
        <v>0.50499013691356753</v>
      </c>
      <c r="E22" s="56">
        <v>-4.3275489345875968</v>
      </c>
    </row>
    <row r="23" spans="1:5">
      <c r="A23" s="24" t="s">
        <v>73</v>
      </c>
      <c r="B23" s="24">
        <v>1.9</v>
      </c>
      <c r="C23" s="24"/>
      <c r="D23" s="56">
        <v>0.29297708880590584</v>
      </c>
      <c r="E23" s="56">
        <v>-4.3789284789120249</v>
      </c>
    </row>
    <row r="24" spans="1:5">
      <c r="A24" s="24" t="s">
        <v>74</v>
      </c>
      <c r="B24" s="24">
        <v>2</v>
      </c>
      <c r="C24" s="55">
        <v>-27.405830722857143</v>
      </c>
      <c r="D24" s="56">
        <v>0.73291659598161385</v>
      </c>
      <c r="E24" s="56">
        <v>-4.0198489668918302</v>
      </c>
    </row>
    <row r="25" spans="1:5">
      <c r="A25" s="24" t="s">
        <v>75</v>
      </c>
      <c r="B25" s="24">
        <v>2.1</v>
      </c>
      <c r="C25" s="24"/>
      <c r="D25" s="56">
        <v>-9.4249244563516674E-2</v>
      </c>
      <c r="E25" s="56">
        <v>-3.6480688933532437</v>
      </c>
    </row>
    <row r="26" spans="1:5">
      <c r="A26" s="24" t="s">
        <v>76</v>
      </c>
      <c r="B26" s="24">
        <v>2.2000000000000002</v>
      </c>
      <c r="C26" s="55">
        <v>-27.538401045714281</v>
      </c>
      <c r="D26" s="56">
        <v>0.90879294003339428</v>
      </c>
      <c r="E26" s="56">
        <v>-3.8974617377145337</v>
      </c>
    </row>
    <row r="27" spans="1:5">
      <c r="A27" s="24" t="s">
        <v>77</v>
      </c>
      <c r="B27" s="24">
        <v>2.2999999999999998</v>
      </c>
      <c r="C27" s="24"/>
      <c r="D27" s="56">
        <v>0.72993283142654108</v>
      </c>
      <c r="E27" s="56">
        <v>-4.0046467796198142</v>
      </c>
    </row>
    <row r="28" spans="1:5">
      <c r="A28" s="24" t="s">
        <v>78</v>
      </c>
      <c r="B28" s="24">
        <v>2.4</v>
      </c>
      <c r="C28" s="55">
        <v>-27.709071828571428</v>
      </c>
      <c r="D28" s="57">
        <v>1.5383897771519426</v>
      </c>
      <c r="E28" s="57">
        <v>-1.8213911581173658</v>
      </c>
    </row>
    <row r="29" spans="1:5">
      <c r="A29" s="24" t="s">
        <v>79</v>
      </c>
      <c r="B29" s="24">
        <v>2.5</v>
      </c>
      <c r="C29" s="55">
        <v>-27.898260011428569</v>
      </c>
      <c r="D29" s="57">
        <v>-0.46134098523814621</v>
      </c>
      <c r="E29" s="57">
        <v>-3.7837457036031834</v>
      </c>
    </row>
    <row r="30" spans="1:5">
      <c r="A30" s="24" t="s">
        <v>80</v>
      </c>
      <c r="B30" s="24">
        <v>2.6</v>
      </c>
      <c r="C30" s="55">
        <v>-28.154377854285705</v>
      </c>
      <c r="D30" s="57">
        <v>0.71093899353013401</v>
      </c>
      <c r="E30" s="57">
        <v>-4.0766344417353997</v>
      </c>
    </row>
    <row r="31" spans="1:5">
      <c r="A31" s="24" t="s">
        <v>81</v>
      </c>
      <c r="B31" s="24">
        <v>2.7</v>
      </c>
      <c r="C31" s="55">
        <v>-28.201353677142858</v>
      </c>
      <c r="D31" s="57">
        <v>0.60010814431110149</v>
      </c>
      <c r="E31" s="57">
        <v>-4.0411457333193797</v>
      </c>
    </row>
    <row r="32" spans="1:5">
      <c r="A32" s="24" t="s">
        <v>82</v>
      </c>
      <c r="B32" s="24">
        <v>2.8</v>
      </c>
      <c r="C32" s="55">
        <v>-29.149554639999998</v>
      </c>
      <c r="D32" s="57">
        <v>0.60677391351906895</v>
      </c>
      <c r="E32" s="57">
        <v>-4.0616693237286414</v>
      </c>
    </row>
    <row r="33" spans="1:5">
      <c r="A33" s="24" t="s">
        <v>83</v>
      </c>
      <c r="B33" s="24">
        <v>2.9</v>
      </c>
      <c r="C33" s="55">
        <v>-27.600100742857141</v>
      </c>
      <c r="D33" s="57">
        <v>0.40789521729927791</v>
      </c>
      <c r="E33" s="57">
        <v>-2.225449344299768</v>
      </c>
    </row>
    <row r="34" spans="1:5">
      <c r="A34" s="24" t="s">
        <v>84</v>
      </c>
      <c r="B34" s="24">
        <v>3</v>
      </c>
      <c r="C34" s="55">
        <v>-27.973561425714284</v>
      </c>
      <c r="D34" s="57">
        <v>-0.52352166814828549</v>
      </c>
      <c r="E34" s="57">
        <v>-2.4345334215941525</v>
      </c>
    </row>
    <row r="35" spans="1:5">
      <c r="A35" s="24" t="s">
        <v>85</v>
      </c>
      <c r="B35" s="24">
        <v>3.1</v>
      </c>
      <c r="C35" s="55">
        <v>-27.769279888571425</v>
      </c>
      <c r="D35" s="57">
        <v>0.66089597992405369</v>
      </c>
      <c r="E35" s="57">
        <v>-3.8662676400404346</v>
      </c>
    </row>
    <row r="36" spans="1:5">
      <c r="A36" s="24" t="s">
        <v>86</v>
      </c>
      <c r="B36" s="24">
        <v>3.15</v>
      </c>
      <c r="C36" s="55">
        <v>-29.164092011428568</v>
      </c>
      <c r="D36" s="57">
        <v>-0.59455688030482778</v>
      </c>
      <c r="E36" s="57">
        <v>-9.1441440799228939</v>
      </c>
    </row>
    <row r="37" spans="1:5">
      <c r="A37" s="24" t="s">
        <v>87</v>
      </c>
      <c r="B37" s="24">
        <v>3.2</v>
      </c>
      <c r="C37" s="55">
        <v>-31.451333194285713</v>
      </c>
      <c r="D37" s="57">
        <v>-6.7517378466131808</v>
      </c>
      <c r="E37" s="57">
        <v>-17.132844753029037</v>
      </c>
    </row>
    <row r="38" spans="1:5">
      <c r="A38" s="24" t="s">
        <v>88</v>
      </c>
      <c r="B38" s="24">
        <v>3.25</v>
      </c>
      <c r="C38" s="55">
        <v>-31.370368857142857</v>
      </c>
      <c r="D38" s="57">
        <v>-4.3231096057821121</v>
      </c>
      <c r="E38" s="57">
        <v>-12.561642564165572</v>
      </c>
    </row>
    <row r="39" spans="1:5">
      <c r="A39" s="24" t="s">
        <v>89</v>
      </c>
      <c r="B39" s="24">
        <v>3.3</v>
      </c>
      <c r="C39" s="55">
        <v>-30.359850739999999</v>
      </c>
      <c r="D39" s="57">
        <v>-1.6232740983701786</v>
      </c>
      <c r="E39" s="57">
        <v>-8.1279056735641628</v>
      </c>
    </row>
    <row r="40" spans="1:5">
      <c r="A40" s="24" t="s">
        <v>90</v>
      </c>
      <c r="B40" s="24">
        <v>3.35</v>
      </c>
      <c r="C40" s="55">
        <v>-30.718511782857139</v>
      </c>
      <c r="D40" s="57">
        <v>-2.2994019720618728</v>
      </c>
      <c r="E40" s="57">
        <v>-7.8377961716332036</v>
      </c>
    </row>
    <row r="41" spans="1:5">
      <c r="A41" s="24" t="s">
        <v>91</v>
      </c>
      <c r="B41" s="24">
        <v>3.4</v>
      </c>
      <c r="C41" s="55">
        <v>-30.014920665714286</v>
      </c>
      <c r="D41" s="57">
        <v>1.9100810273155957</v>
      </c>
      <c r="E41" s="57">
        <v>-2.1098972545476107</v>
      </c>
    </row>
    <row r="42" spans="1:5">
      <c r="A42" s="24" t="s">
        <v>92</v>
      </c>
      <c r="B42" s="24">
        <v>3.45</v>
      </c>
      <c r="C42" s="55">
        <v>-30.209912968571427</v>
      </c>
      <c r="D42" s="57">
        <v>-3.9305256461606555</v>
      </c>
      <c r="E42" s="57">
        <v>-15.181393364948141</v>
      </c>
    </row>
    <row r="43" spans="1:5">
      <c r="A43" s="24" t="s">
        <v>93</v>
      </c>
      <c r="B43" s="24">
        <v>3.5</v>
      </c>
      <c r="C43" s="55">
        <v>-29.374745771428572</v>
      </c>
      <c r="D43" s="57">
        <v>-0.58351359101998701</v>
      </c>
      <c r="E43" s="57">
        <v>-9.3428594683125983</v>
      </c>
    </row>
    <row r="44" spans="1:5">
      <c r="A44" s="24" t="s">
        <v>94</v>
      </c>
      <c r="B44" s="24">
        <v>3.57</v>
      </c>
      <c r="C44" s="55">
        <v>-29.176671714285714</v>
      </c>
      <c r="D44" s="57">
        <v>2.1079648326088223</v>
      </c>
      <c r="E44" s="57">
        <v>-3.6256499212318198</v>
      </c>
    </row>
    <row r="45" spans="1:5">
      <c r="A45" s="24" t="s">
        <v>95</v>
      </c>
      <c r="B45" s="24">
        <v>3.6</v>
      </c>
      <c r="C45" s="55">
        <v>-29.360365117142855</v>
      </c>
      <c r="D45" s="57">
        <v>1.95972608455105</v>
      </c>
      <c r="E45" s="57">
        <v>-4.2178410194991347</v>
      </c>
    </row>
    <row r="46" spans="1:5">
      <c r="A46" s="24" t="s">
        <v>96</v>
      </c>
      <c r="B46" s="24">
        <v>3.625</v>
      </c>
      <c r="C46" s="55">
        <v>-28.419485899999998</v>
      </c>
      <c r="D46" s="57">
        <v>2.1285590747886602</v>
      </c>
      <c r="E46" s="57">
        <v>-4.6425296897908463</v>
      </c>
    </row>
    <row r="47" spans="1:5">
      <c r="A47" s="24" t="s">
        <v>97</v>
      </c>
      <c r="B47" s="24">
        <v>3.65</v>
      </c>
      <c r="C47" s="55">
        <v>-28.376877862857143</v>
      </c>
      <c r="D47" s="57">
        <v>1.7930818543518765</v>
      </c>
      <c r="E47" s="57">
        <v>-5.4378188181498448</v>
      </c>
    </row>
    <row r="48" spans="1:5">
      <c r="A48" s="24" t="s">
        <v>98</v>
      </c>
      <c r="B48" s="24">
        <v>3.6749999999999998</v>
      </c>
      <c r="C48" s="55">
        <v>-28.233463785714285</v>
      </c>
      <c r="D48" s="57">
        <v>1.7741789267471939</v>
      </c>
      <c r="E48" s="57">
        <v>-2.0216030583077469</v>
      </c>
    </row>
    <row r="49" spans="1:5">
      <c r="A49" s="24" t="s">
        <v>99</v>
      </c>
      <c r="B49" s="24">
        <v>3.7</v>
      </c>
      <c r="C49" s="55">
        <v>-28.008810968571435</v>
      </c>
      <c r="D49" s="57">
        <v>2.875921138822211</v>
      </c>
      <c r="E49" s="57">
        <v>-3.184499621132689</v>
      </c>
    </row>
    <row r="50" spans="1:5">
      <c r="A50" s="24" t="s">
        <v>100</v>
      </c>
      <c r="B50" s="24">
        <v>3.73</v>
      </c>
      <c r="C50" s="55">
        <v>-27.888075571428573</v>
      </c>
      <c r="D50" s="57">
        <v>1.4319364480097843</v>
      </c>
      <c r="E50" s="57">
        <v>-2.114707471049778</v>
      </c>
    </row>
    <row r="51" spans="1:5">
      <c r="A51" s="24" t="s">
        <v>101</v>
      </c>
      <c r="B51" s="24">
        <v>3.77</v>
      </c>
      <c r="C51" s="55">
        <v>-26.907566334285715</v>
      </c>
      <c r="D51" s="57">
        <v>1.2681774014976406</v>
      </c>
      <c r="E51" s="57">
        <v>-6.0439060974234309</v>
      </c>
    </row>
    <row r="52" spans="1:5">
      <c r="A52" s="24" t="s">
        <v>102</v>
      </c>
      <c r="B52" s="24">
        <v>3.82</v>
      </c>
      <c r="C52" s="55">
        <v>-27.255876537142861</v>
      </c>
      <c r="D52" s="57">
        <v>1.4626785776405573</v>
      </c>
      <c r="E52" s="57">
        <v>-5.6033971595245911</v>
      </c>
    </row>
    <row r="53" spans="1:5">
      <c r="A53" s="24" t="s">
        <v>103</v>
      </c>
      <c r="B53" s="24">
        <v>3.88</v>
      </c>
      <c r="C53" s="55"/>
      <c r="D53" s="57">
        <v>1.1832137163692269</v>
      </c>
      <c r="E53" s="57">
        <v>-1.5992660494171087</v>
      </c>
    </row>
    <row r="54" spans="1:5">
      <c r="A54" s="24" t="s">
        <v>104</v>
      </c>
      <c r="B54" s="24">
        <v>3.93</v>
      </c>
      <c r="C54" s="55"/>
      <c r="D54" s="57">
        <v>1.7154803620800221</v>
      </c>
      <c r="E54" s="57">
        <v>-5.8239188627241329</v>
      </c>
    </row>
    <row r="55" spans="1:5">
      <c r="A55" s="24" t="s">
        <v>105</v>
      </c>
      <c r="B55" s="24">
        <v>3.97</v>
      </c>
      <c r="C55" s="55">
        <v>-27.6896007</v>
      </c>
      <c r="D55" s="57">
        <v>1.1205355879958054</v>
      </c>
      <c r="E55" s="57">
        <v>-6.1918469782902177</v>
      </c>
    </row>
    <row r="56" spans="1:5">
      <c r="A56" s="24" t="s">
        <v>106</v>
      </c>
      <c r="B56" s="24">
        <v>4</v>
      </c>
      <c r="C56" s="55">
        <v>-27.653823799999998</v>
      </c>
      <c r="D56" s="57">
        <v>1.4731249323694611</v>
      </c>
      <c r="E56" s="57">
        <v>-6.255021155018734</v>
      </c>
    </row>
    <row r="57" spans="1:5">
      <c r="A57" s="24" t="s">
        <v>107</v>
      </c>
      <c r="B57" s="24">
        <v>4.08</v>
      </c>
      <c r="C57" s="24"/>
      <c r="D57" s="57">
        <v>0.5209148265567477</v>
      </c>
      <c r="E57" s="57">
        <v>-4.1682423426767627</v>
      </c>
    </row>
    <row r="58" spans="1:5">
      <c r="A58" s="24" t="s">
        <v>108</v>
      </c>
      <c r="B58" s="24">
        <v>4.1500000000000004</v>
      </c>
      <c r="C58" s="55">
        <v>-28.614724499999994</v>
      </c>
      <c r="D58" s="57">
        <v>0.96384026706225467</v>
      </c>
      <c r="E58" s="57">
        <v>-6.7394634036374157</v>
      </c>
    </row>
    <row r="59" spans="1:5">
      <c r="A59" s="24" t="s">
        <v>109</v>
      </c>
      <c r="B59" s="24">
        <v>4.2</v>
      </c>
      <c r="C59" s="55">
        <v>-28.347475885714285</v>
      </c>
      <c r="D59" s="57">
        <v>1.2376342500521813</v>
      </c>
      <c r="E59" s="57">
        <v>-6.2357802890100462</v>
      </c>
    </row>
    <row r="60" spans="1:5">
      <c r="A60" s="24" t="s">
        <v>110</v>
      </c>
      <c r="B60" s="24">
        <v>4.25</v>
      </c>
      <c r="C60" s="24"/>
      <c r="D60" s="56">
        <v>1.0740603434449161</v>
      </c>
      <c r="E60" s="56">
        <v>-5.507546559297035</v>
      </c>
    </row>
    <row r="61" spans="1:5">
      <c r="A61" s="24" t="s">
        <v>111</v>
      </c>
      <c r="B61" s="24">
        <v>4.33</v>
      </c>
      <c r="C61" s="24"/>
      <c r="D61" s="56">
        <v>0.38630261350067729</v>
      </c>
      <c r="E61" s="56">
        <v>-4.4982367840848676</v>
      </c>
    </row>
    <row r="62" spans="1:5">
      <c r="A62" s="24" t="s">
        <v>112</v>
      </c>
      <c r="B62" s="24">
        <v>4.4000000000000004</v>
      </c>
      <c r="C62" s="55">
        <v>-28.122575857142852</v>
      </c>
      <c r="D62" s="56">
        <v>1.2975111556803542</v>
      </c>
      <c r="E62" s="56">
        <v>-5.5025433077897921</v>
      </c>
    </row>
    <row r="63" spans="1:5">
      <c r="A63" s="24" t="s">
        <v>113</v>
      </c>
      <c r="B63" s="24">
        <v>4.45</v>
      </c>
      <c r="C63" s="24"/>
      <c r="D63" s="56">
        <v>0.89569752893057542</v>
      </c>
      <c r="E63" s="56">
        <v>-5.8822131240898106</v>
      </c>
    </row>
    <row r="64" spans="1:5">
      <c r="A64" s="24" t="s">
        <v>114</v>
      </c>
      <c r="B64" s="24">
        <v>4.5</v>
      </c>
      <c r="C64" s="24"/>
      <c r="D64" s="56">
        <v>1.1208059881410533</v>
      </c>
      <c r="E64" s="56">
        <v>-5.8219816732525507</v>
      </c>
    </row>
    <row r="65" spans="1:5">
      <c r="A65" s="24" t="s">
        <v>115</v>
      </c>
      <c r="B65" s="24">
        <v>4.55</v>
      </c>
      <c r="C65" s="55">
        <v>-28.370038757142858</v>
      </c>
      <c r="D65" s="56">
        <v>1.1541246923393644</v>
      </c>
      <c r="E65" s="56">
        <v>-5.7748356494342579</v>
      </c>
    </row>
    <row r="66" spans="1:5">
      <c r="A66" s="24" t="s">
        <v>116</v>
      </c>
      <c r="B66" s="24">
        <v>4.5999999999999996</v>
      </c>
      <c r="C66" s="24"/>
      <c r="D66" s="56">
        <v>1.3626566817994388</v>
      </c>
      <c r="E66" s="56">
        <v>-5.9749657097241755</v>
      </c>
    </row>
    <row r="67" spans="1:5">
      <c r="A67" s="24" t="s">
        <v>117</v>
      </c>
      <c r="B67" s="24">
        <v>4.6500000000000004</v>
      </c>
      <c r="C67" s="24"/>
      <c r="D67" s="56">
        <v>1.2000415135479823</v>
      </c>
      <c r="E67" s="56">
        <v>-5.9074218143763249</v>
      </c>
    </row>
    <row r="68" spans="1:5">
      <c r="A68" s="24" t="s">
        <v>118</v>
      </c>
      <c r="B68" s="24">
        <v>4.7</v>
      </c>
      <c r="C68" s="55">
        <v>-28.077922657142853</v>
      </c>
      <c r="D68" s="56">
        <v>0.93962517376914356</v>
      </c>
      <c r="E68" s="56">
        <v>-6.2797791861657606</v>
      </c>
    </row>
    <row r="69" spans="1:5">
      <c r="A69" s="24" t="s">
        <v>119</v>
      </c>
      <c r="B69" s="24">
        <v>4.75</v>
      </c>
      <c r="C69" s="24"/>
      <c r="D69" s="56">
        <v>0.58173919185793366</v>
      </c>
      <c r="E69" s="56">
        <v>-6.1571995242381723</v>
      </c>
    </row>
    <row r="70" spans="1:5">
      <c r="A70" s="24" t="s">
        <v>120</v>
      </c>
      <c r="B70" s="24">
        <v>4.8</v>
      </c>
      <c r="C70" s="24"/>
      <c r="D70" s="56">
        <v>1.0298011692113387</v>
      </c>
      <c r="E70" s="56">
        <v>-6.0654091023551988</v>
      </c>
    </row>
    <row r="71" spans="1:5">
      <c r="A71" s="24" t="s">
        <v>121</v>
      </c>
      <c r="B71" s="24">
        <v>4.8499999999999996</v>
      </c>
      <c r="C71" s="55">
        <v>-27.398104571428568</v>
      </c>
      <c r="D71" s="56">
        <v>1.0506875210968478</v>
      </c>
      <c r="E71" s="56">
        <v>-6.1625876412459792</v>
      </c>
    </row>
    <row r="72" spans="1:5">
      <c r="A72" s="24" t="s">
        <v>122</v>
      </c>
      <c r="B72" s="24">
        <v>4.9000000000000004</v>
      </c>
      <c r="C72" s="24"/>
      <c r="D72" s="56">
        <v>1.0946151659354157</v>
      </c>
      <c r="E72" s="56">
        <v>-6.0938891493964604</v>
      </c>
    </row>
    <row r="73" spans="1:5">
      <c r="A73" s="24" t="s">
        <v>123</v>
      </c>
      <c r="B73" s="24">
        <v>5</v>
      </c>
      <c r="C73" s="24"/>
      <c r="D73" s="56">
        <v>0.25866379642257226</v>
      </c>
      <c r="E73" s="56">
        <v>-5.2167806736258084</v>
      </c>
    </row>
    <row r="74" spans="1:5">
      <c r="A74" s="24" t="s">
        <v>124</v>
      </c>
      <c r="B74" s="24">
        <v>5.05</v>
      </c>
      <c r="C74" s="55">
        <v>-27.559759371428569</v>
      </c>
      <c r="D74" s="56">
        <v>0.98935458302035428</v>
      </c>
      <c r="E74" s="56">
        <v>-5.862200118060823</v>
      </c>
    </row>
    <row r="75" spans="1:5">
      <c r="A75" s="24" t="s">
        <v>125</v>
      </c>
      <c r="B75" s="24">
        <v>5.0999999999999996</v>
      </c>
      <c r="C75" s="24"/>
      <c r="D75" s="56">
        <v>1.0404101098515983</v>
      </c>
      <c r="E75" s="56">
        <v>-7.0010171342105982</v>
      </c>
    </row>
    <row r="76" spans="1:5">
      <c r="A76" s="24" t="s">
        <v>126</v>
      </c>
      <c r="B76" s="24">
        <v>5.15</v>
      </c>
      <c r="C76" s="24"/>
      <c r="D76" s="56">
        <v>0.9124397633784832</v>
      </c>
      <c r="E76" s="56">
        <v>-5.9482175574354326</v>
      </c>
    </row>
    <row r="77" spans="1:5">
      <c r="A77" s="24" t="s">
        <v>127</v>
      </c>
      <c r="B77" s="24">
        <v>5.2</v>
      </c>
      <c r="C77" s="55">
        <v>-28.002652799999996</v>
      </c>
      <c r="D77" s="58"/>
      <c r="E77" s="58"/>
    </row>
    <row r="78" spans="1:5">
      <c r="A78" s="24" t="s">
        <v>128</v>
      </c>
      <c r="B78" s="24">
        <v>5.25</v>
      </c>
      <c r="C78" s="24"/>
      <c r="D78" s="56">
        <v>0.86469953049732029</v>
      </c>
      <c r="E78" s="56">
        <v>-6.4017815498424984</v>
      </c>
    </row>
    <row r="79" spans="1:5">
      <c r="A79" s="24" t="s">
        <v>129</v>
      </c>
      <c r="B79" s="24">
        <v>5.3</v>
      </c>
      <c r="C79" s="24"/>
      <c r="D79" s="56">
        <v>0.7640803591123716</v>
      </c>
      <c r="E79" s="56">
        <v>-5.8539255097988283</v>
      </c>
    </row>
    <row r="80" spans="1:5">
      <c r="A80" s="24" t="s">
        <v>130</v>
      </c>
      <c r="B80" s="24">
        <v>5.35</v>
      </c>
      <c r="C80" s="55">
        <v>-27.439554842857138</v>
      </c>
      <c r="D80" s="56">
        <v>0.38326232613289468</v>
      </c>
      <c r="E80" s="56">
        <v>-6.1170333265805592</v>
      </c>
    </row>
    <row r="81" spans="1:5">
      <c r="A81" s="24" t="s">
        <v>131</v>
      </c>
      <c r="B81" s="24">
        <v>5.4</v>
      </c>
      <c r="C81" s="24"/>
      <c r="D81" s="56">
        <v>1.0519797935733493</v>
      </c>
      <c r="E81" s="56">
        <v>-6.2033440395543371</v>
      </c>
    </row>
    <row r="82" spans="1:5">
      <c r="A82" s="24" t="s">
        <v>132</v>
      </c>
      <c r="B82" s="24">
        <v>5.45</v>
      </c>
      <c r="C82" s="24"/>
      <c r="D82" s="56">
        <v>0.6431901865559565</v>
      </c>
      <c r="E82" s="56">
        <v>-6.1229990614795149</v>
      </c>
    </row>
    <row r="83" spans="1:5">
      <c r="A83" s="24" t="s">
        <v>133</v>
      </c>
      <c r="B83" s="24">
        <v>5.5</v>
      </c>
      <c r="C83" s="24"/>
      <c r="D83" s="56">
        <v>0.39834742517530436</v>
      </c>
      <c r="E83" s="56">
        <v>-2.9916617902355749</v>
      </c>
    </row>
    <row r="84" spans="1:5">
      <c r="A84" s="24" t="s">
        <v>134</v>
      </c>
      <c r="B84" s="24">
        <v>5.55</v>
      </c>
      <c r="C84" s="24"/>
      <c r="D84" s="56">
        <v>0.38707504347328425</v>
      </c>
      <c r="E84" s="56">
        <v>-5.1458694179468978</v>
      </c>
    </row>
    <row r="85" spans="1:5">
      <c r="A85" s="24" t="s">
        <v>135</v>
      </c>
      <c r="B85" s="24">
        <v>5.6</v>
      </c>
      <c r="C85" s="24"/>
      <c r="D85" s="56">
        <v>0.14306113368836826</v>
      </c>
      <c r="E85" s="56">
        <v>-2.8976533548115211</v>
      </c>
    </row>
    <row r="86" spans="1:5">
      <c r="A86" s="24" t="s">
        <v>136</v>
      </c>
      <c r="B86" s="24">
        <v>5.65</v>
      </c>
      <c r="C86" s="55">
        <v>-26.670960785714286</v>
      </c>
      <c r="D86" s="56">
        <v>0.88057328357497788</v>
      </c>
      <c r="E86" s="56">
        <v>-5.6505513460934846</v>
      </c>
    </row>
    <row r="87" spans="1:5">
      <c r="A87" s="24" t="s">
        <v>137</v>
      </c>
      <c r="B87" s="24">
        <v>5.7</v>
      </c>
      <c r="C87" s="24"/>
      <c r="D87" s="56">
        <v>0.63805130666238719</v>
      </c>
      <c r="E87" s="56">
        <v>-5.6814384574252399</v>
      </c>
    </row>
    <row r="88" spans="1:5">
      <c r="A88" s="24" t="s">
        <v>138</v>
      </c>
      <c r="B88" s="24">
        <v>5.8</v>
      </c>
      <c r="C88" s="24"/>
      <c r="D88" s="56">
        <v>0.80199815229912796</v>
      </c>
      <c r="E88" s="56">
        <v>-5.5255595778070372</v>
      </c>
    </row>
    <row r="89" spans="1:5">
      <c r="A89" s="24" t="s">
        <v>139</v>
      </c>
      <c r="B89" s="24">
        <v>5.9</v>
      </c>
      <c r="C89" s="24"/>
      <c r="D89" s="56">
        <v>0.81012089793734887</v>
      </c>
      <c r="E89" s="56">
        <v>-5.5062190501506993</v>
      </c>
    </row>
    <row r="90" spans="1:5">
      <c r="A90" s="24" t="s">
        <v>140</v>
      </c>
      <c r="B90" s="24">
        <v>6</v>
      </c>
      <c r="C90" s="24"/>
      <c r="D90" s="56">
        <v>1.2278621021886988</v>
      </c>
      <c r="E90" s="56">
        <v>-5.3885401181920223</v>
      </c>
    </row>
    <row r="91" spans="1:5">
      <c r="A91" s="24" t="s">
        <v>141</v>
      </c>
      <c r="B91" s="24">
        <v>6.1</v>
      </c>
      <c r="C91" s="24"/>
      <c r="D91" s="56">
        <v>1.1690136388913852</v>
      </c>
      <c r="E91" s="56">
        <v>-5.6334239136416073</v>
      </c>
    </row>
    <row r="92" spans="1:5">
      <c r="A92" s="24" t="s">
        <v>142</v>
      </c>
      <c r="B92" s="24">
        <v>6.2</v>
      </c>
      <c r="C92" s="24"/>
      <c r="D92" s="56">
        <v>0.21467391156002813</v>
      </c>
      <c r="E92" s="56">
        <v>-5.2446889299023871</v>
      </c>
    </row>
    <row r="93" spans="1:5">
      <c r="A93" s="24" t="s">
        <v>143</v>
      </c>
      <c r="B93" s="24">
        <v>6.3</v>
      </c>
      <c r="C93" s="24"/>
      <c r="D93" s="56">
        <v>0.2718646716658687</v>
      </c>
      <c r="E93" s="56">
        <v>-5.2013892411195588</v>
      </c>
    </row>
    <row r="94" spans="1:5">
      <c r="A94" s="24" t="s">
        <v>144</v>
      </c>
      <c r="B94" s="24">
        <v>6.4</v>
      </c>
      <c r="C94" s="24"/>
      <c r="D94" s="56">
        <v>0.4936653586850368</v>
      </c>
      <c r="E94" s="56">
        <v>-5.5688592665898673</v>
      </c>
    </row>
    <row r="95" spans="1:5">
      <c r="A95" s="24" t="s">
        <v>145</v>
      </c>
      <c r="B95" s="24">
        <v>6.5</v>
      </c>
      <c r="C95" s="24"/>
      <c r="D95" s="56">
        <v>-0.43282495502956381</v>
      </c>
      <c r="E95" s="56">
        <v>-5.1006452985514832</v>
      </c>
    </row>
    <row r="97" spans="3:3">
      <c r="C9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ACD2E-DEA3-3147-A6CD-105426F6D439}">
  <dimension ref="A1:N68"/>
  <sheetViews>
    <sheetView workbookViewId="0">
      <selection activeCell="G24" sqref="G24:G28"/>
    </sheetView>
  </sheetViews>
  <sheetFormatPr baseColWidth="10" defaultRowHeight="16"/>
  <cols>
    <col min="3" max="3" width="12.5" customWidth="1"/>
    <col min="6" max="6" width="13.83203125" customWidth="1"/>
    <col min="12" max="12" width="14" customWidth="1"/>
    <col min="13" max="13" width="13.5" customWidth="1"/>
  </cols>
  <sheetData>
    <row r="1" spans="1:14" s="18" customFormat="1">
      <c r="A1" s="68" t="s">
        <v>292</v>
      </c>
    </row>
    <row r="3" spans="1:14" s="43" customFormat="1" ht="30" customHeight="1">
      <c r="A3" s="51" t="s">
        <v>53</v>
      </c>
      <c r="B3" s="51" t="s">
        <v>283</v>
      </c>
      <c r="C3" s="51" t="s">
        <v>246</v>
      </c>
      <c r="D3" s="51" t="s">
        <v>247</v>
      </c>
      <c r="E3" s="51" t="s">
        <v>248</v>
      </c>
      <c r="F3" s="51" t="s">
        <v>249</v>
      </c>
      <c r="G3" s="51" t="s">
        <v>250</v>
      </c>
      <c r="H3" s="51" t="s">
        <v>251</v>
      </c>
      <c r="I3" s="51" t="s">
        <v>252</v>
      </c>
      <c r="J3" s="51" t="s">
        <v>253</v>
      </c>
      <c r="K3" s="51" t="s">
        <v>256</v>
      </c>
      <c r="L3" s="51" t="s">
        <v>257</v>
      </c>
      <c r="M3" s="51" t="s">
        <v>254</v>
      </c>
      <c r="N3" s="51" t="s">
        <v>255</v>
      </c>
    </row>
    <row r="4" spans="1:14">
      <c r="A4" s="22" t="s">
        <v>54</v>
      </c>
      <c r="B4" s="22">
        <v>0</v>
      </c>
      <c r="C4" s="38">
        <v>39.67</v>
      </c>
      <c r="D4" s="38">
        <v>22.998864671034539</v>
      </c>
      <c r="E4" s="38">
        <v>2.7951182644820487</v>
      </c>
      <c r="F4" s="38">
        <v>1.2594962294249559</v>
      </c>
      <c r="G4" s="38">
        <v>28.143920381368439</v>
      </c>
      <c r="H4" s="38">
        <v>2.2143649698351489</v>
      </c>
      <c r="I4" s="38">
        <v>0</v>
      </c>
      <c r="J4" s="38">
        <v>0</v>
      </c>
      <c r="K4" s="38">
        <v>1.5404464000294038</v>
      </c>
      <c r="L4" s="38">
        <v>1.3777890838254763</v>
      </c>
      <c r="M4" s="38">
        <f>(C4+D4+E4+F4)/G4</f>
        <v>2.3707954777015772</v>
      </c>
      <c r="N4" s="38">
        <f>(C4+D4+E4+F4)</f>
        <v>66.723479164941537</v>
      </c>
    </row>
    <row r="5" spans="1:14">
      <c r="A5" s="22" t="s">
        <v>56</v>
      </c>
      <c r="B5" s="22">
        <v>0.2</v>
      </c>
      <c r="C5" s="38">
        <v>51.829226063047884</v>
      </c>
      <c r="D5" s="38">
        <v>22.67</v>
      </c>
      <c r="E5" s="38">
        <v>3.427123471299562</v>
      </c>
      <c r="F5" s="38">
        <v>1.7252021316922173</v>
      </c>
      <c r="G5" s="38">
        <v>14.67</v>
      </c>
      <c r="H5" s="38">
        <v>1.0949223357792905</v>
      </c>
      <c r="I5" s="38">
        <v>1.25347077674524</v>
      </c>
      <c r="J5" s="38">
        <v>0</v>
      </c>
      <c r="K5" s="38">
        <v>0.46202048673790908</v>
      </c>
      <c r="L5" s="38">
        <v>2.8680347346978863</v>
      </c>
      <c r="M5" s="38">
        <f t="shared" ref="M5:M68" si="0">(C5+D5+E5+F5)/G5</f>
        <v>5.4295536241335833</v>
      </c>
      <c r="N5" s="38">
        <f t="shared" ref="N5:N68" si="1">(C5+D5+E5+F5)</f>
        <v>79.651551666039666</v>
      </c>
    </row>
    <row r="6" spans="1:14">
      <c r="A6" s="22" t="s">
        <v>58</v>
      </c>
      <c r="B6" s="22">
        <v>0.4</v>
      </c>
      <c r="C6" s="38">
        <v>19.36813191592103</v>
      </c>
      <c r="D6" s="38">
        <v>10.092035181697501</v>
      </c>
      <c r="E6" s="38">
        <v>0.88221727553527018</v>
      </c>
      <c r="F6" s="38">
        <v>0.6827430332951212</v>
      </c>
      <c r="G6" s="38">
        <v>66.966152234949945</v>
      </c>
      <c r="H6" s="38">
        <v>0.59842474291258252</v>
      </c>
      <c r="I6" s="38">
        <v>0</v>
      </c>
      <c r="J6" s="38">
        <v>0</v>
      </c>
      <c r="K6" s="38">
        <v>0.14372923074718041</v>
      </c>
      <c r="L6" s="38">
        <v>1.2665663849413562</v>
      </c>
      <c r="M6" s="38">
        <f t="shared" si="0"/>
        <v>0.4632956556559743</v>
      </c>
      <c r="N6" s="38">
        <f t="shared" si="1"/>
        <v>31.025127406448924</v>
      </c>
    </row>
    <row r="7" spans="1:14">
      <c r="A7" s="22" t="s">
        <v>60</v>
      </c>
      <c r="B7" s="22">
        <v>0.6</v>
      </c>
      <c r="C7" s="38">
        <v>38.450000000000003</v>
      </c>
      <c r="D7" s="38">
        <v>22.651584488835496</v>
      </c>
      <c r="E7" s="38">
        <v>3.8769001036210748</v>
      </c>
      <c r="F7" s="38">
        <v>1.1759884216355392</v>
      </c>
      <c r="G7" s="38">
        <v>28.67</v>
      </c>
      <c r="H7" s="38">
        <v>2.3114840178200313</v>
      </c>
      <c r="I7" s="38">
        <v>0.97016296677205927</v>
      </c>
      <c r="J7" s="38">
        <v>0</v>
      </c>
      <c r="K7" s="38">
        <v>0.70792118895940526</v>
      </c>
      <c r="L7" s="38">
        <v>1.1859588123563896</v>
      </c>
      <c r="M7" s="38">
        <f t="shared" si="0"/>
        <v>2.3074458672512068</v>
      </c>
      <c r="N7" s="38">
        <f t="shared" si="1"/>
        <v>66.154473014092105</v>
      </c>
    </row>
    <row r="8" spans="1:14">
      <c r="A8" s="22" t="s">
        <v>62</v>
      </c>
      <c r="B8" s="22">
        <v>0.8</v>
      </c>
      <c r="C8" s="38">
        <v>40.869999999999997</v>
      </c>
      <c r="D8" s="38">
        <v>19.977086157997949</v>
      </c>
      <c r="E8" s="38">
        <v>2.5343919407833559</v>
      </c>
      <c r="F8" s="38">
        <v>1.2834505036790627</v>
      </c>
      <c r="G8" s="38">
        <v>33.229999999999997</v>
      </c>
      <c r="H8" s="38">
        <v>1.0680354023221919</v>
      </c>
      <c r="I8" s="38">
        <v>0</v>
      </c>
      <c r="J8" s="38">
        <v>0</v>
      </c>
      <c r="K8" s="38">
        <v>0.43445079927429053</v>
      </c>
      <c r="L8" s="38">
        <v>0.60258519594314919</v>
      </c>
      <c r="M8" s="38">
        <f t="shared" si="0"/>
        <v>1.9459803973054581</v>
      </c>
      <c r="N8" s="38">
        <f t="shared" si="1"/>
        <v>64.664928602460364</v>
      </c>
    </row>
    <row r="9" spans="1:14">
      <c r="A9" s="22" t="s">
        <v>64</v>
      </c>
      <c r="B9" s="22">
        <v>1</v>
      </c>
      <c r="C9" s="38">
        <v>45.711829649169111</v>
      </c>
      <c r="D9" s="38">
        <v>17.670000000000002</v>
      </c>
      <c r="E9" s="38">
        <v>3.7426309196001872</v>
      </c>
      <c r="F9" s="38">
        <v>1.1262863000620971</v>
      </c>
      <c r="G9" s="38">
        <v>26.87</v>
      </c>
      <c r="H9" s="38">
        <v>1.2505679340645246</v>
      </c>
      <c r="I9" s="38">
        <v>0</v>
      </c>
      <c r="J9" s="38">
        <v>0</v>
      </c>
      <c r="K9" s="38">
        <v>0.42065787699100243</v>
      </c>
      <c r="L9" s="38">
        <v>3.2080273201130893</v>
      </c>
      <c r="M9" s="38">
        <f t="shared" si="0"/>
        <v>2.540035238884681</v>
      </c>
      <c r="N9" s="38">
        <f t="shared" si="1"/>
        <v>68.250746868831385</v>
      </c>
    </row>
    <row r="10" spans="1:14">
      <c r="A10" s="22" t="s">
        <v>66</v>
      </c>
      <c r="B10" s="22">
        <v>1.2</v>
      </c>
      <c r="C10" s="38">
        <v>39.229999999999997</v>
      </c>
      <c r="D10" s="38">
        <v>14.94</v>
      </c>
      <c r="E10" s="38">
        <v>2.0806768897021164</v>
      </c>
      <c r="F10" s="38">
        <v>1.1348247096408077</v>
      </c>
      <c r="G10" s="38">
        <v>40.119999999999997</v>
      </c>
      <c r="H10" s="38">
        <v>1.5970121491090201</v>
      </c>
      <c r="I10" s="38">
        <v>0</v>
      </c>
      <c r="J10" s="38">
        <v>0</v>
      </c>
      <c r="K10" s="38">
        <v>0.56639447378746088</v>
      </c>
      <c r="L10" s="38">
        <v>0.33109177776060505</v>
      </c>
      <c r="M10" s="38">
        <f t="shared" si="0"/>
        <v>1.4303465004821267</v>
      </c>
      <c r="N10" s="38">
        <f t="shared" si="1"/>
        <v>57.385501599342923</v>
      </c>
    </row>
    <row r="11" spans="1:14">
      <c r="A11" s="22" t="s">
        <v>68</v>
      </c>
      <c r="B11" s="22">
        <v>1.4</v>
      </c>
      <c r="C11" s="38">
        <v>45.33</v>
      </c>
      <c r="D11" s="38">
        <v>28.047084423530837</v>
      </c>
      <c r="E11" s="38">
        <v>3.7343356169695343</v>
      </c>
      <c r="F11" s="38">
        <v>2.0384386984517824</v>
      </c>
      <c r="G11" s="38">
        <v>15.369872917297597</v>
      </c>
      <c r="H11" s="38">
        <v>2.1245110045956626</v>
      </c>
      <c r="I11" s="38">
        <v>1.1283474363159947</v>
      </c>
      <c r="J11" s="38">
        <v>0</v>
      </c>
      <c r="K11" s="38">
        <v>0.76108830053822507</v>
      </c>
      <c r="L11" s="38">
        <v>1.4663216023003827</v>
      </c>
      <c r="M11" s="38">
        <f t="shared" si="0"/>
        <v>5.1496755480570782</v>
      </c>
      <c r="N11" s="38">
        <f t="shared" si="1"/>
        <v>79.149858738952148</v>
      </c>
    </row>
    <row r="12" spans="1:14">
      <c r="A12" s="22" t="s">
        <v>70</v>
      </c>
      <c r="B12" s="22">
        <v>1.6</v>
      </c>
      <c r="C12" s="38">
        <v>39.027140313785999</v>
      </c>
      <c r="D12" s="38">
        <v>17.913010614201859</v>
      </c>
      <c r="E12" s="38">
        <v>4.2232127853115147</v>
      </c>
      <c r="F12" s="38">
        <v>0.95078424444751608</v>
      </c>
      <c r="G12" s="38">
        <v>34.229999999999997</v>
      </c>
      <c r="H12" s="38">
        <v>1.8747140288394062</v>
      </c>
      <c r="I12" s="38">
        <v>0</v>
      </c>
      <c r="J12" s="38">
        <v>0</v>
      </c>
      <c r="K12" s="38">
        <v>0.46683039657373421</v>
      </c>
      <c r="L12" s="38">
        <v>1.3143076168399688</v>
      </c>
      <c r="M12" s="38">
        <f t="shared" si="0"/>
        <v>1.8146113922800731</v>
      </c>
      <c r="N12" s="38">
        <f t="shared" si="1"/>
        <v>62.114147957746894</v>
      </c>
    </row>
    <row r="13" spans="1:14">
      <c r="A13" s="22" t="s">
        <v>72</v>
      </c>
      <c r="B13" s="22">
        <v>1.8</v>
      </c>
      <c r="C13" s="38">
        <v>36.092230332838795</v>
      </c>
      <c r="D13" s="38">
        <v>28.63</v>
      </c>
      <c r="E13" s="38">
        <v>3.6042717618967353</v>
      </c>
      <c r="F13" s="38">
        <v>1.2890471196127395</v>
      </c>
      <c r="G13" s="38">
        <v>25.781247120848001</v>
      </c>
      <c r="H13" s="38">
        <v>2.04</v>
      </c>
      <c r="I13" s="38">
        <v>0.81213574668808175</v>
      </c>
      <c r="J13" s="38">
        <v>0</v>
      </c>
      <c r="K13" s="38">
        <v>1.6321281397902083</v>
      </c>
      <c r="L13" s="38">
        <v>0.11893977832541225</v>
      </c>
      <c r="M13" s="38">
        <f t="shared" si="0"/>
        <v>2.7002397862302665</v>
      </c>
      <c r="N13" s="38">
        <f t="shared" si="1"/>
        <v>69.615549214348277</v>
      </c>
    </row>
    <row r="14" spans="1:14">
      <c r="A14" s="22" t="s">
        <v>74</v>
      </c>
      <c r="B14" s="22">
        <v>2</v>
      </c>
      <c r="C14" s="38">
        <v>40.119999999999997</v>
      </c>
      <c r="D14" s="38">
        <v>16.899999999999999</v>
      </c>
      <c r="E14" s="38">
        <v>2.2955025500076189</v>
      </c>
      <c r="F14" s="38">
        <v>0.96267361492369119</v>
      </c>
      <c r="G14" s="38">
        <v>35.83</v>
      </c>
      <c r="H14" s="38">
        <v>1.7944993480479139</v>
      </c>
      <c r="I14" s="38">
        <v>0</v>
      </c>
      <c r="J14" s="38">
        <v>0</v>
      </c>
      <c r="K14" s="38">
        <v>0.95837822028800534</v>
      </c>
      <c r="L14" s="38">
        <v>1.1389462667327734</v>
      </c>
      <c r="M14" s="38">
        <f t="shared" si="0"/>
        <v>1.6823381569894309</v>
      </c>
      <c r="N14" s="38">
        <f t="shared" si="1"/>
        <v>60.27817616493131</v>
      </c>
    </row>
    <row r="15" spans="1:14">
      <c r="A15" s="22" t="s">
        <v>76</v>
      </c>
      <c r="B15" s="22">
        <v>2.2000000000000002</v>
      </c>
      <c r="C15" s="38">
        <v>37.829771154218541</v>
      </c>
      <c r="D15" s="38">
        <v>19.559999999999999</v>
      </c>
      <c r="E15" s="38">
        <v>3.2696127814420226</v>
      </c>
      <c r="F15" s="38">
        <v>1.0073581586146094</v>
      </c>
      <c r="G15" s="38">
        <v>32.119999999999997</v>
      </c>
      <c r="H15" s="38">
        <v>2.7523684378520237</v>
      </c>
      <c r="I15" s="38">
        <v>0</v>
      </c>
      <c r="J15" s="38">
        <v>0</v>
      </c>
      <c r="K15" s="38">
        <v>2.1664583201808476</v>
      </c>
      <c r="L15" s="38">
        <v>1.2944311476919665</v>
      </c>
      <c r="M15" s="38">
        <f t="shared" si="0"/>
        <v>1.9198861175054536</v>
      </c>
      <c r="N15" s="38">
        <f t="shared" si="1"/>
        <v>61.666742094275165</v>
      </c>
    </row>
    <row r="16" spans="1:14">
      <c r="A16" s="22" t="s">
        <v>78</v>
      </c>
      <c r="B16" s="22">
        <v>2.4</v>
      </c>
      <c r="C16" s="38">
        <v>43.88</v>
      </c>
      <c r="D16" s="38">
        <v>18.91904398141525</v>
      </c>
      <c r="E16" s="38">
        <v>1.8330272042039346</v>
      </c>
      <c r="F16" s="38">
        <v>0.87951311393878373</v>
      </c>
      <c r="G16" s="38">
        <v>25.15</v>
      </c>
      <c r="H16" s="38">
        <v>6.5350140098676341</v>
      </c>
      <c r="I16" s="38">
        <v>0</v>
      </c>
      <c r="J16" s="38">
        <v>0</v>
      </c>
      <c r="K16" s="38">
        <v>1.919549463492209</v>
      </c>
      <c r="L16" s="38">
        <v>0.88385222708218691</v>
      </c>
      <c r="M16" s="38">
        <f t="shared" si="0"/>
        <v>2.6048343657875934</v>
      </c>
      <c r="N16" s="38">
        <f t="shared" si="1"/>
        <v>65.511584299557967</v>
      </c>
    </row>
    <row r="17" spans="1:14">
      <c r="A17" s="22" t="s">
        <v>79</v>
      </c>
      <c r="B17" s="22">
        <v>2.5</v>
      </c>
      <c r="C17" s="38">
        <v>15.727237669990421</v>
      </c>
      <c r="D17" s="38">
        <v>3.5348290405889862</v>
      </c>
      <c r="E17" s="38">
        <v>0.64284562520736999</v>
      </c>
      <c r="F17" s="38">
        <v>0.5527718300313067</v>
      </c>
      <c r="G17" s="38">
        <v>77.830654806529182</v>
      </c>
      <c r="H17" s="38">
        <v>0.34540510112059786</v>
      </c>
      <c r="I17" s="38">
        <v>0</v>
      </c>
      <c r="J17" s="38">
        <v>0</v>
      </c>
      <c r="K17" s="38">
        <v>0.3361743432822849</v>
      </c>
      <c r="L17" s="38">
        <v>1.0300815832498387</v>
      </c>
      <c r="M17" s="38">
        <f t="shared" si="0"/>
        <v>0.26284867083119928</v>
      </c>
      <c r="N17" s="38">
        <f t="shared" si="1"/>
        <v>20.457684165818087</v>
      </c>
    </row>
    <row r="18" spans="1:14">
      <c r="A18" s="22" t="s">
        <v>80</v>
      </c>
      <c r="B18" s="22">
        <v>2.6</v>
      </c>
      <c r="C18" s="38">
        <v>32.47</v>
      </c>
      <c r="D18" s="38">
        <v>20.440000000000001</v>
      </c>
      <c r="E18" s="38">
        <v>2.67</v>
      </c>
      <c r="F18" s="38">
        <v>0.45738691022828382</v>
      </c>
      <c r="G18" s="38">
        <v>26.98</v>
      </c>
      <c r="H18" s="38">
        <v>7.56</v>
      </c>
      <c r="I18" s="38">
        <v>0</v>
      </c>
      <c r="J18" s="38">
        <v>0</v>
      </c>
      <c r="K18" s="38">
        <v>3.89</v>
      </c>
      <c r="L18" s="38">
        <v>5.532613089771715</v>
      </c>
      <c r="M18" s="38">
        <f t="shared" si="0"/>
        <v>2.0769972909647252</v>
      </c>
      <c r="N18" s="38">
        <f t="shared" si="1"/>
        <v>56.037386910228285</v>
      </c>
    </row>
    <row r="19" spans="1:14">
      <c r="A19" s="22" t="s">
        <v>81</v>
      </c>
      <c r="B19" s="22">
        <v>2.7</v>
      </c>
      <c r="C19" s="38">
        <v>43.25</v>
      </c>
      <c r="D19" s="38">
        <v>20.388145976615927</v>
      </c>
      <c r="E19" s="38">
        <v>2.98</v>
      </c>
      <c r="F19" s="38">
        <v>1.9322687087765709</v>
      </c>
      <c r="G19" s="38">
        <v>25.1</v>
      </c>
      <c r="H19" s="38">
        <v>3.12</v>
      </c>
      <c r="I19" s="38">
        <v>0</v>
      </c>
      <c r="J19" s="38">
        <v>0</v>
      </c>
      <c r="K19" s="38">
        <v>2.09</v>
      </c>
      <c r="L19" s="38">
        <v>1.1395853146074728</v>
      </c>
      <c r="M19" s="38">
        <f t="shared" si="0"/>
        <v>2.7310922185415341</v>
      </c>
      <c r="N19" s="38">
        <f t="shared" si="1"/>
        <v>68.550414685392511</v>
      </c>
    </row>
    <row r="20" spans="1:14">
      <c r="A20" s="22" t="s">
        <v>82</v>
      </c>
      <c r="B20" s="22">
        <v>2.8</v>
      </c>
      <c r="C20" s="38">
        <v>35.89</v>
      </c>
      <c r="D20" s="38">
        <v>18.440000000000001</v>
      </c>
      <c r="E20" s="38">
        <v>9.7799999999999994</v>
      </c>
      <c r="F20" s="38">
        <v>0.68572816557448302</v>
      </c>
      <c r="G20" s="38">
        <v>27.815002797051196</v>
      </c>
      <c r="H20" s="38">
        <v>2.8619818862129467</v>
      </c>
      <c r="I20" s="38">
        <v>0</v>
      </c>
      <c r="J20" s="38">
        <v>0</v>
      </c>
      <c r="K20" s="38">
        <v>1.4405807184658221</v>
      </c>
      <c r="L20" s="38">
        <v>3.08670643269555</v>
      </c>
      <c r="M20" s="38">
        <f t="shared" si="0"/>
        <v>2.3295244166735731</v>
      </c>
      <c r="N20" s="38">
        <f t="shared" si="1"/>
        <v>64.795728165574488</v>
      </c>
    </row>
    <row r="21" spans="1:14">
      <c r="A21" s="22" t="s">
        <v>83</v>
      </c>
      <c r="B21" s="22">
        <v>2.9</v>
      </c>
      <c r="C21" s="38">
        <v>12.536983105404238</v>
      </c>
      <c r="D21" s="38">
        <v>3.56</v>
      </c>
      <c r="E21" s="38">
        <v>0.74640115293201903</v>
      </c>
      <c r="F21" s="38">
        <v>0.60514215442583663</v>
      </c>
      <c r="G21" s="38">
        <v>78.98</v>
      </c>
      <c r="H21" s="38">
        <v>0.24264977394273993</v>
      </c>
      <c r="I21" s="38">
        <v>0</v>
      </c>
      <c r="J21" s="38">
        <v>0</v>
      </c>
      <c r="K21" s="38">
        <v>0.25092541307810379</v>
      </c>
      <c r="L21" s="38">
        <v>3.0778984002170517</v>
      </c>
      <c r="M21" s="38">
        <f t="shared" si="0"/>
        <v>0.22092335290911744</v>
      </c>
      <c r="N21" s="38">
        <f t="shared" si="1"/>
        <v>17.448526412762096</v>
      </c>
    </row>
    <row r="22" spans="1:14">
      <c r="A22" s="22" t="s">
        <v>84</v>
      </c>
      <c r="B22" s="22">
        <v>3</v>
      </c>
      <c r="C22" s="38">
        <v>9.2064302016535393</v>
      </c>
      <c r="D22" s="38">
        <v>2.5642981039478583</v>
      </c>
      <c r="E22" s="38">
        <v>0.65263185768009768</v>
      </c>
      <c r="F22" s="38">
        <v>0.48402365122891688</v>
      </c>
      <c r="G22" s="38">
        <v>85.23</v>
      </c>
      <c r="H22" s="38">
        <v>0.49505408040650289</v>
      </c>
      <c r="I22" s="38">
        <v>0</v>
      </c>
      <c r="J22" s="38">
        <v>0</v>
      </c>
      <c r="K22" s="38">
        <v>0.16637986292407486</v>
      </c>
      <c r="L22" s="38">
        <v>1.2011822421590068</v>
      </c>
      <c r="M22" s="38">
        <f t="shared" si="0"/>
        <v>0.15144179061962235</v>
      </c>
      <c r="N22" s="38">
        <f t="shared" si="1"/>
        <v>12.907383814510412</v>
      </c>
    </row>
    <row r="23" spans="1:14">
      <c r="A23" s="22" t="s">
        <v>85</v>
      </c>
      <c r="B23" s="22">
        <v>3.1</v>
      </c>
      <c r="C23" s="38">
        <v>38.229999999999997</v>
      </c>
      <c r="D23" s="38">
        <v>22.12</v>
      </c>
      <c r="E23" s="38">
        <v>2.1166453627426911</v>
      </c>
      <c r="F23" s="38">
        <v>1.2820607932430184</v>
      </c>
      <c r="G23" s="38">
        <v>33.01</v>
      </c>
      <c r="H23" s="38">
        <v>1.8809158180946104</v>
      </c>
      <c r="I23" s="38">
        <v>0</v>
      </c>
      <c r="J23" s="38">
        <v>0</v>
      </c>
      <c r="K23" s="38">
        <v>0.45802503863724053</v>
      </c>
      <c r="L23" s="38">
        <v>0.90235298728245539</v>
      </c>
      <c r="M23" s="38">
        <f t="shared" si="0"/>
        <v>1.9311937641922359</v>
      </c>
      <c r="N23" s="38">
        <f t="shared" si="1"/>
        <v>63.748706155985701</v>
      </c>
    </row>
    <row r="24" spans="1:14">
      <c r="A24" s="22" t="s">
        <v>86</v>
      </c>
      <c r="B24" s="22">
        <v>3.15</v>
      </c>
      <c r="C24" s="38">
        <v>52.19</v>
      </c>
      <c r="D24" s="38">
        <v>29.56</v>
      </c>
      <c r="E24" s="38">
        <v>3.87</v>
      </c>
      <c r="F24" s="38">
        <v>2.77</v>
      </c>
      <c r="G24" s="38">
        <v>1.8590348292888172</v>
      </c>
      <c r="H24" s="38">
        <v>0</v>
      </c>
      <c r="I24" s="38">
        <v>0</v>
      </c>
      <c r="J24" s="38">
        <v>7.08</v>
      </c>
      <c r="K24" s="38">
        <v>0</v>
      </c>
      <c r="L24" s="38">
        <v>2.6709651707111846</v>
      </c>
      <c r="M24" s="38">
        <f t="shared" si="0"/>
        <v>47.546177515035595</v>
      </c>
      <c r="N24" s="38">
        <f t="shared" si="1"/>
        <v>88.39</v>
      </c>
    </row>
    <row r="25" spans="1:14">
      <c r="A25" s="22" t="s">
        <v>87</v>
      </c>
      <c r="B25" s="22">
        <v>3.2</v>
      </c>
      <c r="C25" s="38">
        <v>55.32</v>
      </c>
      <c r="D25" s="38">
        <v>30.34</v>
      </c>
      <c r="E25" s="38">
        <v>4.09</v>
      </c>
      <c r="F25" s="38">
        <v>1.9490298933063781</v>
      </c>
      <c r="G25" s="38">
        <v>0.67402967232335553</v>
      </c>
      <c r="H25" s="38">
        <v>0</v>
      </c>
      <c r="I25" s="38">
        <v>0</v>
      </c>
      <c r="J25" s="38">
        <v>4.76</v>
      </c>
      <c r="K25" s="38">
        <v>0</v>
      </c>
      <c r="L25" s="38">
        <v>2.8669404343702638</v>
      </c>
      <c r="M25" s="38">
        <f t="shared" si="0"/>
        <v>136.0459838173343</v>
      </c>
      <c r="N25" s="38">
        <f t="shared" si="1"/>
        <v>91.699029893306374</v>
      </c>
    </row>
    <row r="26" spans="1:14">
      <c r="A26" s="22" t="s">
        <v>88</v>
      </c>
      <c r="B26" s="22">
        <v>3.25</v>
      </c>
      <c r="C26" s="38">
        <v>54</v>
      </c>
      <c r="D26" s="38">
        <v>29.65</v>
      </c>
      <c r="E26" s="38">
        <v>6.0091330384521777</v>
      </c>
      <c r="F26" s="38">
        <v>2.0638987923778678</v>
      </c>
      <c r="G26" s="38">
        <v>0.51872808630619971</v>
      </c>
      <c r="H26" s="38">
        <v>0</v>
      </c>
      <c r="I26" s="38">
        <v>0</v>
      </c>
      <c r="J26" s="38">
        <v>4.2060660059255488</v>
      </c>
      <c r="K26" s="38">
        <v>0</v>
      </c>
      <c r="L26" s="38">
        <v>3.5521740769382006</v>
      </c>
      <c r="M26" s="38">
        <f t="shared" si="0"/>
        <v>176.82295262625689</v>
      </c>
      <c r="N26" s="38">
        <f t="shared" si="1"/>
        <v>91.723031830830053</v>
      </c>
    </row>
    <row r="27" spans="1:14">
      <c r="A27" s="22" t="s">
        <v>89</v>
      </c>
      <c r="B27" s="22">
        <v>3.3</v>
      </c>
      <c r="C27" s="38">
        <v>56.12</v>
      </c>
      <c r="D27" s="38">
        <v>25.34</v>
      </c>
      <c r="E27" s="38">
        <v>4.34</v>
      </c>
      <c r="F27" s="38">
        <v>2.4555865654551714</v>
      </c>
      <c r="G27" s="38">
        <v>4.3600000000000003</v>
      </c>
      <c r="H27" s="38">
        <v>0.92744534237298137</v>
      </c>
      <c r="I27" s="38">
        <v>0</v>
      </c>
      <c r="J27" s="38">
        <v>4.9397566237969199</v>
      </c>
      <c r="K27" s="38">
        <v>0.4488745579085095</v>
      </c>
      <c r="L27" s="38">
        <v>1.0683369104664138</v>
      </c>
      <c r="M27" s="38">
        <f t="shared" si="0"/>
        <v>20.242107010425496</v>
      </c>
      <c r="N27" s="38">
        <f t="shared" si="1"/>
        <v>88.255586565455175</v>
      </c>
    </row>
    <row r="28" spans="1:14">
      <c r="A28" s="22" t="s">
        <v>90</v>
      </c>
      <c r="B28" s="22">
        <v>3.35</v>
      </c>
      <c r="C28" s="38">
        <v>52.43</v>
      </c>
      <c r="D28" s="38">
        <v>26.89</v>
      </c>
      <c r="E28" s="38">
        <v>5.1741814212392612</v>
      </c>
      <c r="F28" s="38">
        <v>2.2524019696504962</v>
      </c>
      <c r="G28" s="38">
        <v>6.87</v>
      </c>
      <c r="H28" s="38">
        <v>1.56</v>
      </c>
      <c r="I28" s="38">
        <v>0.99804858181284117</v>
      </c>
      <c r="J28" s="38">
        <v>0</v>
      </c>
      <c r="K28" s="38">
        <v>0.35508864953554353</v>
      </c>
      <c r="L28" s="38">
        <v>3.4702793777618552</v>
      </c>
      <c r="M28" s="38">
        <f t="shared" si="0"/>
        <v>12.626868033608407</v>
      </c>
      <c r="N28" s="38">
        <f t="shared" si="1"/>
        <v>86.746583390889754</v>
      </c>
    </row>
    <row r="29" spans="1:14">
      <c r="A29" s="22" t="s">
        <v>91</v>
      </c>
      <c r="B29" s="22">
        <v>3.4</v>
      </c>
      <c r="C29" s="38">
        <v>11.78</v>
      </c>
      <c r="D29" s="38">
        <v>3.78</v>
      </c>
      <c r="E29" s="38">
        <v>0.57047444614831133</v>
      </c>
      <c r="F29" s="38">
        <v>0.60704461791848729</v>
      </c>
      <c r="G29" s="38">
        <v>80.56</v>
      </c>
      <c r="H29" s="38">
        <v>0.3563966493612834</v>
      </c>
      <c r="I29" s="38">
        <v>0</v>
      </c>
      <c r="J29" s="38">
        <v>0</v>
      </c>
      <c r="K29" s="38">
        <v>0.21689380432815866</v>
      </c>
      <c r="L29" s="38">
        <v>2.1291904822437573</v>
      </c>
      <c r="M29" s="38">
        <f t="shared" si="0"/>
        <v>0.20776463584988575</v>
      </c>
      <c r="N29" s="38">
        <f t="shared" si="1"/>
        <v>16.737519064066795</v>
      </c>
    </row>
    <row r="30" spans="1:14">
      <c r="A30" s="22" t="s">
        <v>92</v>
      </c>
      <c r="B30" s="22">
        <v>3.45</v>
      </c>
      <c r="C30" s="38">
        <v>61.45</v>
      </c>
      <c r="D30" s="38">
        <v>25.904148150367114</v>
      </c>
      <c r="E30" s="38">
        <v>5.1237818930067247</v>
      </c>
      <c r="F30" s="38">
        <v>2.5892941023362477</v>
      </c>
      <c r="G30" s="38">
        <v>0.80331341567323655</v>
      </c>
      <c r="H30" s="38">
        <v>0.80307523837328409</v>
      </c>
      <c r="I30" s="38">
        <v>0.93447176564514134</v>
      </c>
      <c r="J30" s="38">
        <v>0</v>
      </c>
      <c r="K30" s="38">
        <v>0.39375082877340861</v>
      </c>
      <c r="L30" s="38">
        <v>1.9981646058248543</v>
      </c>
      <c r="M30" s="38">
        <f t="shared" si="0"/>
        <v>118.34387711057541</v>
      </c>
      <c r="N30" s="38">
        <f t="shared" si="1"/>
        <v>95.067224145710085</v>
      </c>
    </row>
    <row r="31" spans="1:14">
      <c r="A31" s="22" t="s">
        <v>93</v>
      </c>
      <c r="B31" s="22">
        <v>3.5</v>
      </c>
      <c r="C31" s="38">
        <v>59.33</v>
      </c>
      <c r="D31" s="38">
        <v>23.78</v>
      </c>
      <c r="E31" s="38">
        <v>4.3809001892666348</v>
      </c>
      <c r="F31" s="38">
        <v>2.273638663918367</v>
      </c>
      <c r="G31" s="38">
        <v>4.33</v>
      </c>
      <c r="H31" s="38">
        <v>2.02</v>
      </c>
      <c r="I31" s="38">
        <v>0</v>
      </c>
      <c r="J31" s="38">
        <v>0</v>
      </c>
      <c r="K31" s="38">
        <v>1.34</v>
      </c>
      <c r="L31" s="38">
        <v>2.5454611468150006</v>
      </c>
      <c r="M31" s="38">
        <f t="shared" si="0"/>
        <v>20.730840381797922</v>
      </c>
      <c r="N31" s="38">
        <f t="shared" si="1"/>
        <v>89.764538853185002</v>
      </c>
    </row>
    <row r="32" spans="1:14">
      <c r="A32" s="22" t="s">
        <v>94</v>
      </c>
      <c r="B32" s="22">
        <v>3.57</v>
      </c>
      <c r="C32" s="38">
        <v>11.128535150623932</v>
      </c>
      <c r="D32" s="38">
        <v>3.5219696163733731</v>
      </c>
      <c r="E32" s="38">
        <v>0.91227745332425858</v>
      </c>
      <c r="F32" s="38">
        <v>0.61196637991470249</v>
      </c>
      <c r="G32" s="38">
        <v>77.45</v>
      </c>
      <c r="H32" s="38">
        <v>0</v>
      </c>
      <c r="I32" s="38">
        <v>1.0094829498700539</v>
      </c>
      <c r="J32" s="38">
        <v>2.3564471481798006</v>
      </c>
      <c r="K32" s="38">
        <v>0</v>
      </c>
      <c r="L32" s="38">
        <v>3.0093213017138822</v>
      </c>
      <c r="M32" s="38">
        <f t="shared" si="0"/>
        <v>0.20884116979000986</v>
      </c>
      <c r="N32" s="38">
        <f t="shared" si="1"/>
        <v>16.174748600236263</v>
      </c>
    </row>
    <row r="33" spans="1:14">
      <c r="A33" s="22" t="s">
        <v>95</v>
      </c>
      <c r="B33" s="22">
        <v>3.6</v>
      </c>
      <c r="C33" s="38">
        <v>48.76</v>
      </c>
      <c r="D33" s="38">
        <v>24.99</v>
      </c>
      <c r="E33" s="38">
        <v>6.3317137760006537</v>
      </c>
      <c r="F33" s="38">
        <v>1.4591548950048336</v>
      </c>
      <c r="G33" s="38">
        <v>12.170460941781029</v>
      </c>
      <c r="H33" s="38">
        <v>0.84997462434952387</v>
      </c>
      <c r="I33" s="38">
        <v>0</v>
      </c>
      <c r="J33" s="38">
        <v>3.8915746774047126</v>
      </c>
      <c r="K33" s="38">
        <v>0.25946995116195931</v>
      </c>
      <c r="L33" s="38">
        <v>1.2876511342972776</v>
      </c>
      <c r="M33" s="38">
        <f t="shared" si="0"/>
        <v>6.6998997869568591</v>
      </c>
      <c r="N33" s="38">
        <f t="shared" si="1"/>
        <v>81.540868671005484</v>
      </c>
    </row>
    <row r="34" spans="1:14">
      <c r="A34" s="22" t="s">
        <v>96</v>
      </c>
      <c r="B34" s="22">
        <v>3.625</v>
      </c>
      <c r="C34" s="38">
        <v>21.45</v>
      </c>
      <c r="D34" s="38">
        <v>8.34</v>
      </c>
      <c r="E34" s="38">
        <v>1.4182406836329458</v>
      </c>
      <c r="F34" s="38">
        <v>1.0695383492784805</v>
      </c>
      <c r="G34" s="38">
        <v>63.400447947553658</v>
      </c>
      <c r="H34" s="38">
        <v>1.3033814027130735</v>
      </c>
      <c r="I34" s="38">
        <v>0</v>
      </c>
      <c r="J34" s="38">
        <v>0</v>
      </c>
      <c r="K34" s="38">
        <v>0.43130675005041402</v>
      </c>
      <c r="L34" s="38">
        <v>2.5870848667714341</v>
      </c>
      <c r="M34" s="38">
        <f t="shared" si="0"/>
        <v>0.50910963688477984</v>
      </c>
      <c r="N34" s="38">
        <f t="shared" si="1"/>
        <v>32.277779032911425</v>
      </c>
    </row>
    <row r="35" spans="1:14">
      <c r="A35" s="22" t="s">
        <v>97</v>
      </c>
      <c r="B35" s="22">
        <v>3.65</v>
      </c>
      <c r="C35" s="38">
        <v>22.121537506109064</v>
      </c>
      <c r="D35" s="38">
        <v>7.8113206659191938</v>
      </c>
      <c r="E35" s="38">
        <v>1.5958779515870447</v>
      </c>
      <c r="F35" s="38">
        <v>0.92619659047097169</v>
      </c>
      <c r="G35" s="38">
        <v>61.909851816526931</v>
      </c>
      <c r="H35" s="38">
        <v>1.3411990539474596</v>
      </c>
      <c r="I35" s="38">
        <v>0</v>
      </c>
      <c r="J35" s="38">
        <v>0</v>
      </c>
      <c r="K35" s="38">
        <v>1.3569849440997701</v>
      </c>
      <c r="L35" s="38">
        <v>2.9370314713395658</v>
      </c>
      <c r="M35" s="38">
        <f t="shared" si="0"/>
        <v>0.52422888703187598</v>
      </c>
      <c r="N35" s="38">
        <f t="shared" si="1"/>
        <v>32.454932714086276</v>
      </c>
    </row>
    <row r="36" spans="1:14">
      <c r="A36" s="22" t="s">
        <v>98</v>
      </c>
      <c r="B36" s="22">
        <v>3.6749999999999998</v>
      </c>
      <c r="C36" s="38">
        <v>13.87</v>
      </c>
      <c r="D36" s="38">
        <v>5.21</v>
      </c>
      <c r="E36" s="38">
        <v>0.8562721081108966</v>
      </c>
      <c r="F36" s="38">
        <v>0.55958311303733355</v>
      </c>
      <c r="G36" s="38">
        <v>75.64</v>
      </c>
      <c r="H36" s="38">
        <v>0.50511429163403532</v>
      </c>
      <c r="I36" s="38">
        <v>0.56684899973690095</v>
      </c>
      <c r="J36" s="38">
        <v>0</v>
      </c>
      <c r="K36" s="38">
        <v>0.12537983716733411</v>
      </c>
      <c r="L36" s="38">
        <v>2.6668016503135021</v>
      </c>
      <c r="M36" s="38">
        <f t="shared" si="0"/>
        <v>0.27096582788403262</v>
      </c>
      <c r="N36" s="38">
        <f t="shared" si="1"/>
        <v>20.495855221148229</v>
      </c>
    </row>
    <row r="37" spans="1:14">
      <c r="A37" s="22" t="s">
        <v>99</v>
      </c>
      <c r="B37" s="22">
        <v>3.7</v>
      </c>
      <c r="C37" s="38">
        <v>33.119999999999997</v>
      </c>
      <c r="D37" s="38">
        <v>14.67</v>
      </c>
      <c r="E37" s="38">
        <v>3.6315111052944244</v>
      </c>
      <c r="F37" s="38">
        <v>1.288308090237325</v>
      </c>
      <c r="G37" s="38">
        <v>43.18</v>
      </c>
      <c r="H37" s="38">
        <v>0</v>
      </c>
      <c r="I37" s="38">
        <v>0</v>
      </c>
      <c r="J37" s="38">
        <v>3.4095007906802985</v>
      </c>
      <c r="K37" s="38">
        <v>0</v>
      </c>
      <c r="L37" s="38">
        <v>0.70068001378795941</v>
      </c>
      <c r="M37" s="38">
        <f t="shared" si="0"/>
        <v>1.2206998424162052</v>
      </c>
      <c r="N37" s="38">
        <f t="shared" si="1"/>
        <v>52.709819195531743</v>
      </c>
    </row>
    <row r="38" spans="1:14">
      <c r="A38" s="22" t="s">
        <v>100</v>
      </c>
      <c r="B38" s="22">
        <v>3.73</v>
      </c>
      <c r="C38" s="38">
        <v>12.89</v>
      </c>
      <c r="D38" s="38">
        <v>3.56</v>
      </c>
      <c r="E38" s="38">
        <v>0.647993258586534</v>
      </c>
      <c r="F38" s="38">
        <v>0.50147837181462307</v>
      </c>
      <c r="G38" s="38">
        <v>79.319999999999993</v>
      </c>
      <c r="H38" s="38">
        <v>0</v>
      </c>
      <c r="I38" s="38">
        <v>0</v>
      </c>
      <c r="J38" s="38">
        <v>0</v>
      </c>
      <c r="K38" s="38">
        <v>0</v>
      </c>
      <c r="L38" s="38">
        <v>3.0805283695988521</v>
      </c>
      <c r="M38" s="38">
        <f t="shared" si="0"/>
        <v>0.22187937002522895</v>
      </c>
      <c r="N38" s="38">
        <f t="shared" si="1"/>
        <v>17.599471630401158</v>
      </c>
    </row>
    <row r="39" spans="1:14">
      <c r="A39" s="22" t="s">
        <v>101</v>
      </c>
      <c r="B39" s="22">
        <v>3.77</v>
      </c>
      <c r="C39" s="38">
        <v>43.23</v>
      </c>
      <c r="D39" s="38">
        <v>19.257663874225749</v>
      </c>
      <c r="E39" s="38">
        <v>2.9524030011788103</v>
      </c>
      <c r="F39" s="38">
        <v>0.84363626956033189</v>
      </c>
      <c r="G39" s="38">
        <v>29.55</v>
      </c>
      <c r="H39" s="38">
        <v>0.86127776068101947</v>
      </c>
      <c r="I39" s="38">
        <v>0</v>
      </c>
      <c r="J39" s="38">
        <v>2.5880662533441763</v>
      </c>
      <c r="K39" s="38">
        <v>0</v>
      </c>
      <c r="L39" s="38">
        <v>0.7169528410099133</v>
      </c>
      <c r="M39" s="38">
        <f t="shared" si="0"/>
        <v>2.2431033213186087</v>
      </c>
      <c r="N39" s="38">
        <f t="shared" si="1"/>
        <v>66.283703144964889</v>
      </c>
    </row>
    <row r="40" spans="1:14">
      <c r="A40" s="22" t="s">
        <v>102</v>
      </c>
      <c r="B40" s="22">
        <v>3.82</v>
      </c>
      <c r="C40" s="38">
        <v>43.01</v>
      </c>
      <c r="D40" s="38">
        <v>18.009425186774198</v>
      </c>
      <c r="E40" s="38">
        <v>3.02726688049643</v>
      </c>
      <c r="F40" s="38">
        <v>1.5131462419025332</v>
      </c>
      <c r="G40" s="38">
        <v>31.32</v>
      </c>
      <c r="H40" s="38">
        <v>0.86112530596297443</v>
      </c>
      <c r="I40" s="38">
        <v>0.84557499780869361</v>
      </c>
      <c r="J40" s="38">
        <v>0</v>
      </c>
      <c r="K40" s="38">
        <v>0</v>
      </c>
      <c r="L40" s="38">
        <v>1.4134613870551789</v>
      </c>
      <c r="M40" s="38">
        <f t="shared" si="0"/>
        <v>2.0932259996543152</v>
      </c>
      <c r="N40" s="38">
        <f t="shared" si="1"/>
        <v>65.559838309173159</v>
      </c>
    </row>
    <row r="41" spans="1:14">
      <c r="A41" s="22" t="s">
        <v>103</v>
      </c>
      <c r="B41" s="22">
        <v>3.88</v>
      </c>
      <c r="C41" s="38">
        <v>11.795370635494024</v>
      </c>
      <c r="D41" s="38">
        <v>1.1443114827304284</v>
      </c>
      <c r="E41" s="38">
        <v>0.64551090863667604</v>
      </c>
      <c r="F41" s="38">
        <v>0.46625347535346046</v>
      </c>
      <c r="G41" s="38">
        <v>85</v>
      </c>
      <c r="H41" s="38">
        <v>0</v>
      </c>
      <c r="I41" s="38">
        <v>0</v>
      </c>
      <c r="J41" s="38">
        <v>0</v>
      </c>
      <c r="K41" s="38">
        <v>0</v>
      </c>
      <c r="L41" s="38">
        <v>0.94855349778541154</v>
      </c>
      <c r="M41" s="38">
        <f t="shared" si="0"/>
        <v>0.16531113532017164</v>
      </c>
      <c r="N41" s="38">
        <f t="shared" si="1"/>
        <v>14.051446502214588</v>
      </c>
    </row>
    <row r="42" spans="1:14">
      <c r="A42" s="22" t="s">
        <v>104</v>
      </c>
      <c r="B42" s="22">
        <v>3.93</v>
      </c>
      <c r="C42" s="38">
        <v>36.546637619220853</v>
      </c>
      <c r="D42" s="38">
        <v>14.219414191605884</v>
      </c>
      <c r="E42" s="38">
        <v>2.4385377389221712</v>
      </c>
      <c r="F42" s="38">
        <v>1.3628518223528816</v>
      </c>
      <c r="G42" s="38">
        <v>39.741089070102461</v>
      </c>
      <c r="H42" s="38">
        <v>0</v>
      </c>
      <c r="I42" s="38">
        <v>0</v>
      </c>
      <c r="J42" s="38">
        <v>2.7788978656430352</v>
      </c>
      <c r="K42" s="38">
        <v>0</v>
      </c>
      <c r="L42" s="38">
        <v>2.9125716921527243</v>
      </c>
      <c r="M42" s="38">
        <f t="shared" si="0"/>
        <v>1.3730736285522007</v>
      </c>
      <c r="N42" s="38">
        <f t="shared" si="1"/>
        <v>54.56744137210179</v>
      </c>
    </row>
    <row r="43" spans="1:14">
      <c r="A43" s="22" t="s">
        <v>105</v>
      </c>
      <c r="B43" s="22">
        <v>3.97</v>
      </c>
      <c r="C43" s="38">
        <v>41.39324663416636</v>
      </c>
      <c r="D43" s="38">
        <v>13.023588682825665</v>
      </c>
      <c r="E43" s="38">
        <v>2.1240664352930207</v>
      </c>
      <c r="F43" s="38">
        <v>1.1631341296194249</v>
      </c>
      <c r="G43" s="38">
        <v>42.174067385559361</v>
      </c>
      <c r="H43" s="38">
        <v>0</v>
      </c>
      <c r="I43" s="38">
        <v>0</v>
      </c>
      <c r="J43" s="38">
        <v>0</v>
      </c>
      <c r="K43" s="38">
        <v>0</v>
      </c>
      <c r="L43" s="38">
        <v>0.12189673253617173</v>
      </c>
      <c r="M43" s="38">
        <f t="shared" si="0"/>
        <v>1.3682350187941004</v>
      </c>
      <c r="N43" s="38">
        <f t="shared" si="1"/>
        <v>57.704035881904467</v>
      </c>
    </row>
    <row r="44" spans="1:14">
      <c r="A44" s="22" t="s">
        <v>106</v>
      </c>
      <c r="B44" s="22">
        <v>4</v>
      </c>
      <c r="C44" s="38">
        <v>35.111911446003283</v>
      </c>
      <c r="D44" s="38">
        <v>15.572428116450867</v>
      </c>
      <c r="E44" s="38">
        <v>2.7741660357514459</v>
      </c>
      <c r="F44" s="38">
        <v>1.5975275224635845</v>
      </c>
      <c r="G44" s="38">
        <v>41.65</v>
      </c>
      <c r="H44" s="38">
        <v>0.75246388901819672</v>
      </c>
      <c r="I44" s="38">
        <v>0</v>
      </c>
      <c r="J44" s="38">
        <v>0</v>
      </c>
      <c r="K44" s="38">
        <v>0</v>
      </c>
      <c r="L44" s="38">
        <v>2.5415029903126083</v>
      </c>
      <c r="M44" s="38">
        <f t="shared" si="0"/>
        <v>1.3218735443137859</v>
      </c>
      <c r="N44" s="38">
        <f t="shared" si="1"/>
        <v>55.056033120669184</v>
      </c>
    </row>
    <row r="45" spans="1:14">
      <c r="A45" s="22" t="s">
        <v>107</v>
      </c>
      <c r="B45" s="22">
        <v>4.08</v>
      </c>
      <c r="C45" s="38">
        <v>13.023335681933448</v>
      </c>
      <c r="D45" s="38">
        <v>3.3302992071501678</v>
      </c>
      <c r="E45" s="38">
        <v>0.88213241867939263</v>
      </c>
      <c r="F45" s="38">
        <v>0.42667335190451922</v>
      </c>
      <c r="G45" s="38">
        <v>81.44</v>
      </c>
      <c r="H45" s="38">
        <v>0</v>
      </c>
      <c r="I45" s="38">
        <v>0</v>
      </c>
      <c r="J45" s="38">
        <v>0</v>
      </c>
      <c r="K45" s="38">
        <v>0</v>
      </c>
      <c r="L45" s="38">
        <v>0.89755934033247797</v>
      </c>
      <c r="M45" s="38">
        <f t="shared" si="0"/>
        <v>0.21687672715701778</v>
      </c>
      <c r="N45" s="38">
        <f t="shared" si="1"/>
        <v>17.662440659667528</v>
      </c>
    </row>
    <row r="46" spans="1:14">
      <c r="A46" s="22" t="s">
        <v>108</v>
      </c>
      <c r="B46" s="22">
        <v>4.1500000000000004</v>
      </c>
      <c r="C46" s="38">
        <v>42.89976935063207</v>
      </c>
      <c r="D46" s="38">
        <v>16.8205562979063</v>
      </c>
      <c r="E46" s="38">
        <v>4.7860967131956667</v>
      </c>
      <c r="F46" s="38">
        <v>1.9347223556040678</v>
      </c>
      <c r="G46" s="38">
        <v>30.951449963696614</v>
      </c>
      <c r="H46" s="38">
        <v>0.8736498373594932</v>
      </c>
      <c r="I46" s="38">
        <v>0</v>
      </c>
      <c r="J46" s="38">
        <v>0</v>
      </c>
      <c r="K46" s="38">
        <v>0</v>
      </c>
      <c r="L46" s="38">
        <v>1.7337554816057832</v>
      </c>
      <c r="M46" s="38">
        <f t="shared" si="0"/>
        <v>2.1466246264801114</v>
      </c>
      <c r="N46" s="38">
        <f t="shared" si="1"/>
        <v>66.441144717338105</v>
      </c>
    </row>
    <row r="47" spans="1:14">
      <c r="A47" s="22" t="s">
        <v>109</v>
      </c>
      <c r="B47" s="22">
        <v>4.2</v>
      </c>
      <c r="C47" s="38">
        <v>40.78</v>
      </c>
      <c r="D47" s="38">
        <v>18.329999999999998</v>
      </c>
      <c r="E47" s="38">
        <v>2.7766463142060829</v>
      </c>
      <c r="F47" s="38">
        <v>1.3919197831451431</v>
      </c>
      <c r="G47" s="38">
        <v>33.229999999999997</v>
      </c>
      <c r="H47" s="38">
        <v>0</v>
      </c>
      <c r="I47" s="38">
        <v>0.86618179715760057</v>
      </c>
      <c r="J47" s="38">
        <v>0</v>
      </c>
      <c r="K47" s="38">
        <v>0</v>
      </c>
      <c r="L47" s="38">
        <v>2.6252521054911853</v>
      </c>
      <c r="M47" s="38">
        <f t="shared" si="0"/>
        <v>1.9042601895080118</v>
      </c>
      <c r="N47" s="38">
        <f t="shared" si="1"/>
        <v>63.278566097351224</v>
      </c>
    </row>
    <row r="48" spans="1:14">
      <c r="A48" s="22" t="s">
        <v>110</v>
      </c>
      <c r="B48" s="22">
        <v>4.25</v>
      </c>
      <c r="C48" s="38">
        <v>28.54</v>
      </c>
      <c r="D48" s="38">
        <v>11.56</v>
      </c>
      <c r="E48" s="38">
        <v>1.1962053998333748</v>
      </c>
      <c r="F48" s="38">
        <v>0.84405404358121727</v>
      </c>
      <c r="G48" s="38">
        <v>54.208731949971835</v>
      </c>
      <c r="H48" s="38">
        <v>0</v>
      </c>
      <c r="I48" s="38">
        <v>0.93599538665643223</v>
      </c>
      <c r="J48" s="38">
        <v>0</v>
      </c>
      <c r="K48" s="38">
        <v>0</v>
      </c>
      <c r="L48" s="38">
        <v>2.7150132199571431</v>
      </c>
      <c r="M48" s="38">
        <f t="shared" si="0"/>
        <v>0.77737032259498351</v>
      </c>
      <c r="N48" s="38">
        <f t="shared" si="1"/>
        <v>42.140259443414593</v>
      </c>
    </row>
    <row r="49" spans="1:14">
      <c r="A49" s="22" t="s">
        <v>111</v>
      </c>
      <c r="B49" s="22">
        <v>4.33</v>
      </c>
      <c r="C49" s="38">
        <v>20.884505556751225</v>
      </c>
      <c r="D49" s="38">
        <v>5.0823754078119858</v>
      </c>
      <c r="E49" s="38">
        <v>0.57234220496977106</v>
      </c>
      <c r="F49" s="38">
        <v>0.41340361346057092</v>
      </c>
      <c r="G49" s="38">
        <v>72.12</v>
      </c>
      <c r="H49" s="38">
        <v>0</v>
      </c>
      <c r="I49" s="38">
        <v>0</v>
      </c>
      <c r="J49" s="38">
        <v>0</v>
      </c>
      <c r="K49" s="38">
        <v>0</v>
      </c>
      <c r="L49" s="38">
        <v>0.9273732170064477</v>
      </c>
      <c r="M49" s="38">
        <f t="shared" si="0"/>
        <v>0.3737191733637486</v>
      </c>
      <c r="N49" s="38">
        <f t="shared" si="1"/>
        <v>26.952626782993551</v>
      </c>
    </row>
    <row r="50" spans="1:14">
      <c r="A50" s="22" t="s">
        <v>112</v>
      </c>
      <c r="B50" s="22">
        <v>4.4000000000000004</v>
      </c>
      <c r="C50" s="38">
        <v>37.450000000000003</v>
      </c>
      <c r="D50" s="38">
        <v>13.67</v>
      </c>
      <c r="E50" s="38">
        <v>2.5489989956889714</v>
      </c>
      <c r="F50" s="38">
        <v>0.78906244728749009</v>
      </c>
      <c r="G50" s="38">
        <v>42.67</v>
      </c>
      <c r="H50" s="38">
        <v>0</v>
      </c>
      <c r="I50" s="38">
        <v>0</v>
      </c>
      <c r="J50" s="38">
        <v>0</v>
      </c>
      <c r="K50" s="38">
        <v>0</v>
      </c>
      <c r="L50" s="38">
        <v>2.8719385570235261</v>
      </c>
      <c r="M50" s="38">
        <f t="shared" si="0"/>
        <v>1.2762611071707632</v>
      </c>
      <c r="N50" s="38">
        <f t="shared" si="1"/>
        <v>54.458061442976465</v>
      </c>
    </row>
    <row r="51" spans="1:14">
      <c r="A51" s="22" t="s">
        <v>113</v>
      </c>
      <c r="B51" s="22">
        <v>4.45</v>
      </c>
      <c r="C51" s="38">
        <v>33.229999999999997</v>
      </c>
      <c r="D51" s="38">
        <v>12.56</v>
      </c>
      <c r="E51" s="38">
        <v>3.3035079377640164</v>
      </c>
      <c r="F51" s="38">
        <v>0.9970110391753183</v>
      </c>
      <c r="G51" s="38">
        <v>45.1</v>
      </c>
      <c r="H51" s="38">
        <v>0.96324223457102698</v>
      </c>
      <c r="I51" s="38">
        <v>1.0809690127843785</v>
      </c>
      <c r="J51" s="38">
        <v>2.3843763394347377</v>
      </c>
      <c r="K51" s="38">
        <v>0</v>
      </c>
      <c r="L51" s="38">
        <v>0.38089343627052585</v>
      </c>
      <c r="M51" s="38">
        <f t="shared" si="0"/>
        <v>1.1106545227702735</v>
      </c>
      <c r="N51" s="38">
        <f t="shared" si="1"/>
        <v>50.090518976939336</v>
      </c>
    </row>
    <row r="52" spans="1:14">
      <c r="A52" s="22" t="s">
        <v>114</v>
      </c>
      <c r="B52" s="22">
        <v>4.5</v>
      </c>
      <c r="C52" s="38">
        <v>38.74</v>
      </c>
      <c r="D52" s="38">
        <v>13.23</v>
      </c>
      <c r="E52" s="38">
        <v>2.6709729892902745</v>
      </c>
      <c r="F52" s="38">
        <v>1.2503362505078737</v>
      </c>
      <c r="G52" s="38">
        <v>42.12</v>
      </c>
      <c r="H52" s="38">
        <v>0.90047436319627994</v>
      </c>
      <c r="I52" s="38">
        <v>0</v>
      </c>
      <c r="J52" s="38">
        <v>0</v>
      </c>
      <c r="K52" s="38">
        <v>0</v>
      </c>
      <c r="L52" s="38">
        <v>1.0882163970055672</v>
      </c>
      <c r="M52" s="38">
        <f t="shared" si="0"/>
        <v>1.3269541604890349</v>
      </c>
      <c r="N52" s="38">
        <f t="shared" si="1"/>
        <v>55.891309239798147</v>
      </c>
    </row>
    <row r="53" spans="1:14">
      <c r="A53" s="22" t="s">
        <v>116</v>
      </c>
      <c r="B53" s="22">
        <v>4.5999999999999996</v>
      </c>
      <c r="C53" s="38">
        <v>32.67</v>
      </c>
      <c r="D53" s="38">
        <v>12.45</v>
      </c>
      <c r="E53" s="38">
        <v>2.8103902982737137</v>
      </c>
      <c r="F53" s="38">
        <v>0.99886380904412075</v>
      </c>
      <c r="G53" s="38">
        <v>50.23</v>
      </c>
      <c r="H53" s="38">
        <v>0</v>
      </c>
      <c r="I53" s="38">
        <v>0</v>
      </c>
      <c r="J53" s="38">
        <v>0</v>
      </c>
      <c r="K53" s="38">
        <v>0</v>
      </c>
      <c r="L53" s="38">
        <v>0.8407458926821505</v>
      </c>
      <c r="M53" s="38">
        <f t="shared" si="0"/>
        <v>0.97410420281341525</v>
      </c>
      <c r="N53" s="38">
        <f t="shared" si="1"/>
        <v>48.929254107317846</v>
      </c>
    </row>
    <row r="54" spans="1:14">
      <c r="A54" s="22" t="s">
        <v>118</v>
      </c>
      <c r="B54" s="22">
        <v>4.7</v>
      </c>
      <c r="C54" s="38">
        <v>42.34</v>
      </c>
      <c r="D54" s="38">
        <v>12.18</v>
      </c>
      <c r="E54" s="38">
        <v>2.7652560042926888</v>
      </c>
      <c r="F54" s="38">
        <v>1.3405653096534551</v>
      </c>
      <c r="G54" s="38">
        <v>39.119999999999997</v>
      </c>
      <c r="H54" s="38">
        <v>0.77715596595671055</v>
      </c>
      <c r="I54" s="38">
        <v>0.93594826704024958</v>
      </c>
      <c r="J54" s="38">
        <v>0</v>
      </c>
      <c r="K54" s="38">
        <v>0</v>
      </c>
      <c r="L54" s="38">
        <v>0.54107445305689339</v>
      </c>
      <c r="M54" s="38">
        <f t="shared" si="0"/>
        <v>1.4986150642624272</v>
      </c>
      <c r="N54" s="38">
        <f t="shared" si="1"/>
        <v>58.625821313946147</v>
      </c>
    </row>
    <row r="55" spans="1:14">
      <c r="A55" s="22" t="s">
        <v>120</v>
      </c>
      <c r="B55" s="22">
        <v>4.8</v>
      </c>
      <c r="C55" s="38">
        <v>37.67</v>
      </c>
      <c r="D55" s="38">
        <v>14.56</v>
      </c>
      <c r="E55" s="38">
        <v>1.96816783252841</v>
      </c>
      <c r="F55" s="38">
        <v>1.142365588340212</v>
      </c>
      <c r="G55" s="38">
        <v>41.98</v>
      </c>
      <c r="H55" s="38">
        <v>0.82119949432261863</v>
      </c>
      <c r="I55" s="38">
        <v>0.9215659102326208</v>
      </c>
      <c r="J55" s="38">
        <v>0</v>
      </c>
      <c r="K55" s="38">
        <v>0</v>
      </c>
      <c r="L55" s="38">
        <v>0.9367011745761431</v>
      </c>
      <c r="M55" s="38">
        <f t="shared" si="0"/>
        <v>1.3182594907305534</v>
      </c>
      <c r="N55" s="38">
        <f t="shared" si="1"/>
        <v>55.340533420868624</v>
      </c>
    </row>
    <row r="56" spans="1:14">
      <c r="A56" s="22" t="s">
        <v>122</v>
      </c>
      <c r="B56" s="22">
        <v>4.9000000000000004</v>
      </c>
      <c r="C56" s="38">
        <v>33.56</v>
      </c>
      <c r="D56" s="38">
        <v>17.12</v>
      </c>
      <c r="E56" s="38">
        <v>1.8997312938850721</v>
      </c>
      <c r="F56" s="38">
        <v>1.1407444614371061</v>
      </c>
      <c r="G56" s="38">
        <v>43.418619522730324</v>
      </c>
      <c r="H56" s="38">
        <v>0</v>
      </c>
      <c r="I56" s="38">
        <v>0</v>
      </c>
      <c r="J56" s="38">
        <v>0</v>
      </c>
      <c r="K56" s="38">
        <v>0</v>
      </c>
      <c r="L56" s="38">
        <v>2.8609047219474917</v>
      </c>
      <c r="M56" s="38">
        <f t="shared" si="0"/>
        <v>1.237268166188441</v>
      </c>
      <c r="N56" s="38">
        <f t="shared" si="1"/>
        <v>53.720475755322191</v>
      </c>
    </row>
    <row r="57" spans="1:14">
      <c r="A57" s="22" t="s">
        <v>124</v>
      </c>
      <c r="B57" s="22">
        <v>5.05</v>
      </c>
      <c r="C57" s="38">
        <v>30.45</v>
      </c>
      <c r="D57" s="38">
        <v>13.96</v>
      </c>
      <c r="E57" s="38">
        <v>2.0400217877251845</v>
      </c>
      <c r="F57" s="38">
        <v>1.1367082751764144</v>
      </c>
      <c r="G57" s="38">
        <v>51.933999999999997</v>
      </c>
      <c r="H57" s="38">
        <v>0</v>
      </c>
      <c r="I57" s="38">
        <v>0</v>
      </c>
      <c r="J57" s="38">
        <v>0</v>
      </c>
      <c r="K57" s="38">
        <v>0</v>
      </c>
      <c r="L57" s="38">
        <v>0.47926993709839394</v>
      </c>
      <c r="M57" s="38">
        <f t="shared" si="0"/>
        <v>0.91629241080797941</v>
      </c>
      <c r="N57" s="38">
        <f t="shared" si="1"/>
        <v>47.586730062901601</v>
      </c>
    </row>
    <row r="58" spans="1:14">
      <c r="A58" s="22" t="s">
        <v>126</v>
      </c>
      <c r="B58" s="22">
        <v>5.15</v>
      </c>
      <c r="C58" s="38">
        <v>33.943129416723792</v>
      </c>
      <c r="D58" s="38">
        <v>12.504793382171316</v>
      </c>
      <c r="E58" s="38">
        <v>2.6368095438059043</v>
      </c>
      <c r="F58" s="38">
        <v>1.1512192279498263</v>
      </c>
      <c r="G58" s="38">
        <v>46.384598856919354</v>
      </c>
      <c r="H58" s="38">
        <v>0</v>
      </c>
      <c r="I58" s="38">
        <v>0.82023223857481398</v>
      </c>
      <c r="J58" s="38">
        <v>0</v>
      </c>
      <c r="K58" s="38">
        <v>0</v>
      </c>
      <c r="L58" s="38">
        <v>2.5592173338550026</v>
      </c>
      <c r="M58" s="38">
        <f t="shared" si="0"/>
        <v>1.0830308509428224</v>
      </c>
      <c r="N58" s="38">
        <f t="shared" si="1"/>
        <v>50.235951570650833</v>
      </c>
    </row>
    <row r="59" spans="1:14">
      <c r="A59" s="22" t="s">
        <v>127</v>
      </c>
      <c r="B59" s="22">
        <v>5.2</v>
      </c>
      <c r="C59" s="38">
        <v>52.67</v>
      </c>
      <c r="D59" s="38">
        <v>22.65</v>
      </c>
      <c r="E59" s="38">
        <v>5.34</v>
      </c>
      <c r="F59" s="38">
        <v>1.7202701776827343</v>
      </c>
      <c r="G59" s="38">
        <v>2.2479184490600868</v>
      </c>
      <c r="H59" s="38">
        <v>0.84321074018000042</v>
      </c>
      <c r="I59" s="38">
        <v>0</v>
      </c>
      <c r="J59" s="38">
        <v>11.55</v>
      </c>
      <c r="K59" s="38">
        <v>0</v>
      </c>
      <c r="L59" s="38">
        <v>2.9786006330771926</v>
      </c>
      <c r="M59" s="38">
        <f t="shared" si="0"/>
        <v>36.647357119262075</v>
      </c>
      <c r="N59" s="38">
        <f t="shared" si="1"/>
        <v>82.380270177682732</v>
      </c>
    </row>
    <row r="60" spans="1:14">
      <c r="A60" s="22" t="s">
        <v>128</v>
      </c>
      <c r="B60" s="22">
        <v>5.25</v>
      </c>
      <c r="C60" s="38">
        <v>46.22</v>
      </c>
      <c r="D60" s="38">
        <v>19.59</v>
      </c>
      <c r="E60" s="38">
        <v>2.6511314777368225</v>
      </c>
      <c r="F60" s="38">
        <v>1.5841971961791275</v>
      </c>
      <c r="G60" s="38">
        <v>23.565711259351659</v>
      </c>
      <c r="H60" s="38">
        <v>0</v>
      </c>
      <c r="I60" s="38">
        <v>1.6069811953406055</v>
      </c>
      <c r="J60" s="38">
        <v>4.4871536071757046</v>
      </c>
      <c r="K60" s="38">
        <v>0</v>
      </c>
      <c r="L60" s="38">
        <v>0.29482526421607247</v>
      </c>
      <c r="M60" s="38">
        <f t="shared" si="0"/>
        <v>2.9723409534740712</v>
      </c>
      <c r="N60" s="38">
        <f t="shared" si="1"/>
        <v>70.045328673915961</v>
      </c>
    </row>
    <row r="61" spans="1:14">
      <c r="A61" s="22" t="s">
        <v>130</v>
      </c>
      <c r="B61" s="22">
        <v>5.35</v>
      </c>
      <c r="C61" s="38">
        <v>54.166771452648078</v>
      </c>
      <c r="D61" s="38">
        <v>14.108160328123942</v>
      </c>
      <c r="E61" s="38">
        <v>2.6594125346834772</v>
      </c>
      <c r="F61" s="38">
        <v>1.2161144108955957</v>
      </c>
      <c r="G61" s="38">
        <v>23.883859779902071</v>
      </c>
      <c r="H61" s="38">
        <v>0.6705528698349591</v>
      </c>
      <c r="I61" s="38">
        <v>0.81039254461042387</v>
      </c>
      <c r="J61" s="38">
        <v>0</v>
      </c>
      <c r="K61" s="38">
        <v>0</v>
      </c>
      <c r="L61" s="38">
        <v>2.4847360793014417</v>
      </c>
      <c r="M61" s="38">
        <f t="shared" si="0"/>
        <v>3.0208877204623641</v>
      </c>
      <c r="N61" s="38">
        <f t="shared" si="1"/>
        <v>72.150458726351104</v>
      </c>
    </row>
    <row r="62" spans="1:14">
      <c r="A62" s="22" t="s">
        <v>132</v>
      </c>
      <c r="B62" s="22">
        <v>5.45</v>
      </c>
      <c r="C62" s="38">
        <v>48.73</v>
      </c>
      <c r="D62" s="38">
        <v>17.075292231369584</v>
      </c>
      <c r="E62" s="38">
        <v>3.1715847980911946</v>
      </c>
      <c r="F62" s="38">
        <v>1.8545988930455302</v>
      </c>
      <c r="G62" s="38">
        <v>28.67977506214428</v>
      </c>
      <c r="H62" s="38">
        <v>0</v>
      </c>
      <c r="I62" s="38">
        <v>0</v>
      </c>
      <c r="J62" s="38">
        <v>0</v>
      </c>
      <c r="K62" s="38">
        <v>0</v>
      </c>
      <c r="L62" s="38">
        <v>0.48874901534941273</v>
      </c>
      <c r="M62" s="38">
        <f t="shared" si="0"/>
        <v>2.4697361038929464</v>
      </c>
      <c r="N62" s="38">
        <f t="shared" si="1"/>
        <v>70.8314759225063</v>
      </c>
    </row>
    <row r="63" spans="1:14">
      <c r="A63" s="22" t="s">
        <v>134</v>
      </c>
      <c r="B63" s="22">
        <v>5.55</v>
      </c>
      <c r="C63" s="38">
        <v>30.33</v>
      </c>
      <c r="D63" s="38">
        <v>10.67</v>
      </c>
      <c r="E63" s="38">
        <v>1.8043717461752002</v>
      </c>
      <c r="F63" s="38">
        <v>0.93458121256651605</v>
      </c>
      <c r="G63" s="38">
        <v>53.853712029524246</v>
      </c>
      <c r="H63" s="38">
        <v>0</v>
      </c>
      <c r="I63" s="38">
        <v>0</v>
      </c>
      <c r="J63" s="38">
        <v>0</v>
      </c>
      <c r="K63" s="38">
        <v>0</v>
      </c>
      <c r="L63" s="38">
        <v>2.407335011734034</v>
      </c>
      <c r="M63" s="38">
        <f t="shared" si="0"/>
        <v>0.81218083787358397</v>
      </c>
      <c r="N63" s="38">
        <f t="shared" si="1"/>
        <v>43.738952958741713</v>
      </c>
    </row>
    <row r="64" spans="1:14">
      <c r="A64" s="22" t="s">
        <v>136</v>
      </c>
      <c r="B64" s="22">
        <v>5.65</v>
      </c>
      <c r="C64" s="38">
        <v>41.83</v>
      </c>
      <c r="D64" s="38">
        <v>10.524333475331442</v>
      </c>
      <c r="E64" s="38">
        <v>2.0934016671195428</v>
      </c>
      <c r="F64" s="38">
        <v>1.1056604880306626</v>
      </c>
      <c r="G64" s="38">
        <v>43.21</v>
      </c>
      <c r="H64" s="38">
        <v>0.77514665855696618</v>
      </c>
      <c r="I64" s="38">
        <v>0</v>
      </c>
      <c r="J64" s="38">
        <v>0</v>
      </c>
      <c r="K64" s="38">
        <v>0</v>
      </c>
      <c r="L64" s="38">
        <v>0.46145771096138333</v>
      </c>
      <c r="M64" s="38">
        <f t="shared" si="0"/>
        <v>1.2856606255607881</v>
      </c>
      <c r="N64" s="38">
        <f t="shared" si="1"/>
        <v>55.553395630481653</v>
      </c>
    </row>
    <row r="65" spans="1:14">
      <c r="A65" s="22" t="s">
        <v>138</v>
      </c>
      <c r="B65" s="22">
        <v>5.8</v>
      </c>
      <c r="C65" s="38">
        <v>45.78</v>
      </c>
      <c r="D65" s="38">
        <v>14.05</v>
      </c>
      <c r="E65" s="38">
        <v>2.131886688252437</v>
      </c>
      <c r="F65" s="38">
        <v>0.97306897719916619</v>
      </c>
      <c r="G65" s="38">
        <v>33.78</v>
      </c>
      <c r="H65" s="38">
        <v>1.0895243653630093</v>
      </c>
      <c r="I65" s="38">
        <v>0</v>
      </c>
      <c r="J65" s="38">
        <v>0</v>
      </c>
      <c r="K65" s="38">
        <v>0.41659463782886741</v>
      </c>
      <c r="L65" s="38">
        <v>1.7789253313565183</v>
      </c>
      <c r="M65" s="38">
        <f t="shared" si="0"/>
        <v>1.8630833530329072</v>
      </c>
      <c r="N65" s="38">
        <f t="shared" si="1"/>
        <v>62.934955665451604</v>
      </c>
    </row>
    <row r="66" spans="1:14">
      <c r="A66" s="22" t="s">
        <v>140</v>
      </c>
      <c r="B66" s="22">
        <v>6</v>
      </c>
      <c r="C66" s="38">
        <v>50.057355789094473</v>
      </c>
      <c r="D66" s="38">
        <v>13.284450291710193</v>
      </c>
      <c r="E66" s="38">
        <v>3.2704783133291797</v>
      </c>
      <c r="F66" s="38">
        <v>1.4251831390984719</v>
      </c>
      <c r="G66" s="38">
        <v>24.817813654708335</v>
      </c>
      <c r="H66" s="38">
        <v>2.3665795620690266</v>
      </c>
      <c r="I66" s="38">
        <v>0</v>
      </c>
      <c r="J66" s="38">
        <v>2.46061083395576</v>
      </c>
      <c r="K66" s="38">
        <v>0.7838867966376003</v>
      </c>
      <c r="L66" s="38">
        <v>1.5336416193969598</v>
      </c>
      <c r="M66" s="38">
        <f t="shared" si="0"/>
        <v>2.7414770889910578</v>
      </c>
      <c r="N66" s="38">
        <f t="shared" si="1"/>
        <v>68.037467533232331</v>
      </c>
    </row>
    <row r="67" spans="1:14">
      <c r="A67" s="22" t="s">
        <v>142</v>
      </c>
      <c r="B67" s="22">
        <v>6.2</v>
      </c>
      <c r="C67" s="38">
        <v>41.09</v>
      </c>
      <c r="D67" s="38">
        <v>9.1361584515130829</v>
      </c>
      <c r="E67" s="38">
        <v>5.2855545191504927</v>
      </c>
      <c r="F67" s="38">
        <v>0.94879875396725355</v>
      </c>
      <c r="G67" s="38">
        <v>40.731546495004643</v>
      </c>
      <c r="H67" s="38">
        <v>0.59519152003976894</v>
      </c>
      <c r="I67" s="38">
        <v>0</v>
      </c>
      <c r="J67" s="38">
        <v>0</v>
      </c>
      <c r="K67" s="38">
        <v>0.18464720852590599</v>
      </c>
      <c r="L67" s="38">
        <v>2.0281030517988654</v>
      </c>
      <c r="M67" s="38">
        <f t="shared" si="0"/>
        <v>1.3861617488929669</v>
      </c>
      <c r="N67" s="38">
        <f t="shared" si="1"/>
        <v>56.460511724630834</v>
      </c>
    </row>
    <row r="68" spans="1:14">
      <c r="A68" s="22" t="s">
        <v>144</v>
      </c>
      <c r="B68" s="22">
        <v>6.4</v>
      </c>
      <c r="C68" s="38">
        <v>53.23</v>
      </c>
      <c r="D68" s="38">
        <v>15.78</v>
      </c>
      <c r="E68" s="38">
        <v>2.0860348456454241</v>
      </c>
      <c r="F68" s="38">
        <v>1.3190446150871786</v>
      </c>
      <c r="G68" s="38">
        <v>22.76</v>
      </c>
      <c r="H68" s="38">
        <v>0.73815013957339581</v>
      </c>
      <c r="I68" s="38">
        <v>0</v>
      </c>
      <c r="J68" s="38">
        <v>1.8939624248285041</v>
      </c>
      <c r="K68" s="38">
        <v>0</v>
      </c>
      <c r="L68" s="38">
        <v>2.1928079748655023</v>
      </c>
      <c r="M68" s="38">
        <f t="shared" si="0"/>
        <v>3.1816818743731368</v>
      </c>
      <c r="N68" s="38">
        <f t="shared" si="1"/>
        <v>72.415079460732599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FD92B-02D9-074B-A438-AD2E88F8D830}">
  <dimension ref="A1:J64"/>
  <sheetViews>
    <sheetView workbookViewId="0">
      <selection sqref="A1:XFD1"/>
    </sheetView>
  </sheetViews>
  <sheetFormatPr baseColWidth="10" defaultRowHeight="16"/>
  <cols>
    <col min="6" max="6" width="14.83203125" customWidth="1"/>
    <col min="8" max="8" width="17" customWidth="1"/>
    <col min="9" max="9" width="16.33203125" customWidth="1"/>
  </cols>
  <sheetData>
    <row r="1" spans="1:10" s="18" customFormat="1">
      <c r="A1" s="68" t="s">
        <v>291</v>
      </c>
    </row>
    <row r="3" spans="1:10" s="18" customFormat="1">
      <c r="A3" s="27" t="s">
        <v>53</v>
      </c>
      <c r="B3" s="27" t="s">
        <v>283</v>
      </c>
      <c r="C3" s="20" t="s">
        <v>222</v>
      </c>
      <c r="D3" s="20" t="s">
        <v>223</v>
      </c>
      <c r="E3" s="20" t="s">
        <v>224</v>
      </c>
      <c r="F3" s="20" t="s">
        <v>225</v>
      </c>
      <c r="G3" s="20" t="s">
        <v>226</v>
      </c>
      <c r="H3" s="20" t="s">
        <v>227</v>
      </c>
      <c r="I3" s="18" t="s">
        <v>281</v>
      </c>
      <c r="J3" s="18" t="s">
        <v>280</v>
      </c>
    </row>
    <row r="4" spans="1:10">
      <c r="A4" s="3" t="s">
        <v>54</v>
      </c>
      <c r="B4" s="3">
        <v>0</v>
      </c>
      <c r="C4" s="38">
        <v>169.80521935655628</v>
      </c>
      <c r="D4" s="38">
        <v>0.39850185425701551</v>
      </c>
      <c r="E4" s="38">
        <v>3985.0185425701552</v>
      </c>
      <c r="F4" s="38">
        <v>0.33178903332613047</v>
      </c>
      <c r="G4" s="39">
        <v>5.482228162049305E-3</v>
      </c>
      <c r="H4" s="38">
        <v>60.52083633128192</v>
      </c>
      <c r="I4">
        <v>1.1405888671904441E-3</v>
      </c>
      <c r="J4">
        <f>C4*2.5*I4</f>
        <v>0.48419485697229853</v>
      </c>
    </row>
    <row r="5" spans="1:10">
      <c r="A5" s="3" t="s">
        <v>56</v>
      </c>
      <c r="B5" s="3">
        <v>0.2</v>
      </c>
      <c r="C5" s="38">
        <v>226.76378650084902</v>
      </c>
      <c r="D5" s="38">
        <v>0.59730906473721546</v>
      </c>
      <c r="E5" s="38">
        <v>5973.0906473721543</v>
      </c>
      <c r="F5" s="38">
        <v>0.49731411552800037</v>
      </c>
      <c r="G5" s="39">
        <v>7.3211578607456449E-3</v>
      </c>
      <c r="H5" s="38">
        <v>67.92834207202165</v>
      </c>
      <c r="I5">
        <v>7.8637484886514067E-4</v>
      </c>
      <c r="J5">
        <f t="shared" ref="J5:J64" si="0">C5*2.5*I5</f>
        <v>0.44580334584423043</v>
      </c>
    </row>
    <row r="6" spans="1:10">
      <c r="A6" s="3" t="s">
        <v>58</v>
      </c>
      <c r="B6" s="3">
        <v>0.4</v>
      </c>
      <c r="C6" s="38">
        <v>99.128528152858891</v>
      </c>
      <c r="D6" s="38">
        <v>0.17382092516962927</v>
      </c>
      <c r="E6" s="38">
        <v>1738.2092516962928</v>
      </c>
      <c r="F6" s="38">
        <v>0.14472172743439538</v>
      </c>
      <c r="G6" s="39">
        <v>3.2004034432002735E-3</v>
      </c>
      <c r="H6" s="38">
        <v>45.219838686862403</v>
      </c>
      <c r="I6">
        <v>2.5756989744163228E-3</v>
      </c>
      <c r="J6">
        <f t="shared" si="0"/>
        <v>0.63831312074679558</v>
      </c>
    </row>
    <row r="7" spans="1:10">
      <c r="A7" s="3" t="s">
        <v>60</v>
      </c>
      <c r="B7" s="3">
        <v>0.6</v>
      </c>
      <c r="C7" s="38">
        <v>124.05716424799469</v>
      </c>
      <c r="D7" s="38">
        <v>0.42944963522459334</v>
      </c>
      <c r="E7" s="38">
        <v>4294.4963522459338</v>
      </c>
      <c r="F7" s="38">
        <v>0.3575558753649607</v>
      </c>
      <c r="G7" s="39">
        <v>4.0052342449865535E-3</v>
      </c>
      <c r="H7" s="38">
        <v>89.272150764345895</v>
      </c>
      <c r="I7">
        <v>9.6839789635853294E-4</v>
      </c>
      <c r="J7">
        <f t="shared" si="0"/>
        <v>0.30034174221490761</v>
      </c>
    </row>
    <row r="8" spans="1:10">
      <c r="A8" s="3" t="s">
        <v>62</v>
      </c>
      <c r="B8" s="3">
        <v>0.8</v>
      </c>
      <c r="C8" s="38">
        <v>178.3021708373611</v>
      </c>
      <c r="D8" s="38">
        <v>0.40431608576831873</v>
      </c>
      <c r="E8" s="38">
        <v>4043.1608576831873</v>
      </c>
      <c r="F8" s="38">
        <v>0.33662990980402369</v>
      </c>
      <c r="G8" s="39">
        <v>5.7565555759895182E-3</v>
      </c>
      <c r="H8" s="38">
        <v>58.47766174760833</v>
      </c>
      <c r="I8">
        <v>1.0519555802865092E-3</v>
      </c>
      <c r="J8">
        <f t="shared" si="0"/>
        <v>0.46891490897390126</v>
      </c>
    </row>
    <row r="9" spans="1:10">
      <c r="A9" s="3" t="s">
        <v>64</v>
      </c>
      <c r="B9" s="3">
        <v>1</v>
      </c>
      <c r="C9" s="38">
        <v>265.34732510441927</v>
      </c>
      <c r="D9" s="38">
        <v>0.45634072335382986</v>
      </c>
      <c r="E9" s="38">
        <v>4563.4072335382989</v>
      </c>
      <c r="F9" s="38">
        <v>0.37994515170125792</v>
      </c>
      <c r="G9" s="39">
        <v>8.5668425500946381E-3</v>
      </c>
      <c r="H9" s="38">
        <v>44.350663558893196</v>
      </c>
      <c r="I9">
        <v>9.0977961310126029E-4</v>
      </c>
      <c r="J9">
        <f t="shared" si="0"/>
        <v>0.60351896692738227</v>
      </c>
    </row>
    <row r="10" spans="1:10">
      <c r="A10" s="3" t="s">
        <v>66</v>
      </c>
      <c r="B10" s="3">
        <v>1.2</v>
      </c>
      <c r="C10" s="38">
        <v>887.29676117197994</v>
      </c>
      <c r="D10" s="38">
        <v>0.35100611706730489</v>
      </c>
      <c r="E10" s="38">
        <v>3510.0611706730488</v>
      </c>
      <c r="F10" s="38">
        <v>0.292244512865449</v>
      </c>
      <c r="G10" s="39">
        <v>2.8646724232769285E-2</v>
      </c>
      <c r="H10" s="38">
        <v>10.201672990280246</v>
      </c>
      <c r="I10">
        <v>1.1405609622254583E-3</v>
      </c>
      <c r="J10">
        <f t="shared" si="0"/>
        <v>2.5300401192546151</v>
      </c>
    </row>
    <row r="11" spans="1:10">
      <c r="A11" s="3" t="s">
        <v>68</v>
      </c>
      <c r="B11" s="3">
        <v>1.4</v>
      </c>
      <c r="C11" s="38">
        <v>280.45376704251339</v>
      </c>
      <c r="D11" s="38">
        <v>0.46896171475543336</v>
      </c>
      <c r="E11" s="38">
        <v>4689.6171475543333</v>
      </c>
      <c r="F11" s="38">
        <v>0.39045327479283748</v>
      </c>
      <c r="G11" s="39">
        <v>9.0545599579293385E-3</v>
      </c>
      <c r="H11" s="38">
        <v>43.122280553336701</v>
      </c>
      <c r="I11">
        <v>7.9789628336280835E-4</v>
      </c>
      <c r="J11">
        <f t="shared" si="0"/>
        <v>0.55943254594580072</v>
      </c>
    </row>
    <row r="12" spans="1:10">
      <c r="A12" s="3" t="s">
        <v>70</v>
      </c>
      <c r="B12" s="3">
        <v>1.6</v>
      </c>
      <c r="C12" s="38">
        <v>1008.6808521656427</v>
      </c>
      <c r="D12" s="38">
        <v>0.34710406228723223</v>
      </c>
      <c r="E12" s="38">
        <v>3471.0406228723223</v>
      </c>
      <c r="F12" s="38">
        <v>0.2889956974091703</v>
      </c>
      <c r="G12" s="39">
        <v>3.2565657258454984E-2</v>
      </c>
      <c r="H12" s="38">
        <v>8.8742473433155933</v>
      </c>
      <c r="I12">
        <v>1.212027269005487E-3</v>
      </c>
      <c r="J12">
        <f t="shared" si="0"/>
        <v>3.0563717463711284</v>
      </c>
    </row>
    <row r="13" spans="1:10">
      <c r="A13" s="3" t="s">
        <v>72</v>
      </c>
      <c r="B13" s="3">
        <v>1.8</v>
      </c>
      <c r="C13" s="38">
        <v>160.32183967153551</v>
      </c>
      <c r="D13" s="38">
        <v>0.39773774758891617</v>
      </c>
      <c r="E13" s="38">
        <v>3977.3774758891618</v>
      </c>
      <c r="F13" s="38">
        <v>0.33115284503727188</v>
      </c>
      <c r="G13" s="39">
        <v>5.176053526324719E-3</v>
      </c>
      <c r="H13" s="38">
        <v>63.977863318660177</v>
      </c>
      <c r="I13">
        <v>9.8792493808680794E-4</v>
      </c>
      <c r="J13">
        <f t="shared" si="0"/>
        <v>0.39596485882866217</v>
      </c>
    </row>
    <row r="14" spans="1:10">
      <c r="A14" s="3" t="s">
        <v>74</v>
      </c>
      <c r="B14" s="3">
        <v>2</v>
      </c>
      <c r="C14" s="38">
        <v>174.20885251852675</v>
      </c>
      <c r="D14" s="38">
        <v>0.30239334440910232</v>
      </c>
      <c r="E14" s="38">
        <v>3023.9334440910234</v>
      </c>
      <c r="F14" s="38">
        <v>0.25176995879432701</v>
      </c>
      <c r="G14" s="39">
        <v>5.624401187280032E-3</v>
      </c>
      <c r="H14" s="38">
        <v>44.763869149967825</v>
      </c>
      <c r="I14">
        <v>1.2479224609380081E-3</v>
      </c>
      <c r="J14">
        <f t="shared" si="0"/>
        <v>0.54349784988026606</v>
      </c>
    </row>
    <row r="15" spans="1:10">
      <c r="A15" s="3" t="s">
        <v>76</v>
      </c>
      <c r="B15" s="3">
        <v>2.2000000000000002</v>
      </c>
      <c r="C15" s="38">
        <v>218.99701924024114</v>
      </c>
      <c r="D15" s="38">
        <v>0.40084658641105558</v>
      </c>
      <c r="E15" s="38">
        <v>4008.4658641105557</v>
      </c>
      <c r="F15" s="38">
        <v>0.33374123607371387</v>
      </c>
      <c r="G15" s="39">
        <v>7.070404730980067E-3</v>
      </c>
      <c r="H15" s="38">
        <v>47.202564601623898</v>
      </c>
      <c r="I15">
        <v>1.1142556082537186E-3</v>
      </c>
      <c r="J15">
        <f t="shared" si="0"/>
        <v>0.61004664219821558</v>
      </c>
    </row>
    <row r="16" spans="1:10">
      <c r="A16" s="3" t="s">
        <v>78</v>
      </c>
      <c r="B16" s="3">
        <v>2.4</v>
      </c>
      <c r="C16" s="38">
        <v>124.47254207505513</v>
      </c>
      <c r="D16" s="38">
        <v>0.36458281563427919</v>
      </c>
      <c r="E16" s="38">
        <v>3645.8281563427918</v>
      </c>
      <c r="F16" s="38">
        <v>0.30354834908396611</v>
      </c>
      <c r="G16" s="39">
        <v>4.0186448811850789E-3</v>
      </c>
      <c r="H16" s="38">
        <v>75.535001986652574</v>
      </c>
      <c r="I16">
        <v>1.082058019395082E-3</v>
      </c>
      <c r="J16">
        <f t="shared" si="0"/>
        <v>0.33671628086701294</v>
      </c>
    </row>
    <row r="17" spans="1:10">
      <c r="A17" s="3" t="s">
        <v>79</v>
      </c>
      <c r="B17" s="3">
        <v>2.5</v>
      </c>
      <c r="C17" s="38">
        <v>3909.2415801634952</v>
      </c>
      <c r="D17" s="38">
        <v>0.12698192133184399</v>
      </c>
      <c r="E17" s="38">
        <v>1269.81921331844</v>
      </c>
      <c r="F17" s="38">
        <v>0.10572399721235565</v>
      </c>
      <c r="G17" s="39">
        <v>0.12621139894425137</v>
      </c>
      <c r="H17" s="38">
        <v>0.83767391928723345</v>
      </c>
      <c r="I17">
        <v>4.0797458655312925E-3</v>
      </c>
      <c r="J17">
        <f t="shared" si="0"/>
        <v>39.871780435087594</v>
      </c>
    </row>
    <row r="18" spans="1:10">
      <c r="A18" s="3" t="s">
        <v>80</v>
      </c>
      <c r="B18" s="3">
        <v>2.6</v>
      </c>
      <c r="C18" s="38">
        <v>150.05169701637661</v>
      </c>
      <c r="D18" s="38">
        <v>0.37252719909114901</v>
      </c>
      <c r="E18" s="38">
        <v>3725.2719909114899</v>
      </c>
      <c r="F18" s="38">
        <v>0.31016277077201909</v>
      </c>
      <c r="G18" s="39">
        <v>4.8444779392742962E-3</v>
      </c>
      <c r="H18" s="38">
        <v>64.023982493040634</v>
      </c>
      <c r="I18">
        <v>1.2025543466371552E-3</v>
      </c>
      <c r="J18">
        <f t="shared" si="0"/>
        <v>0.45111330116831283</v>
      </c>
    </row>
    <row r="19" spans="1:10">
      <c r="A19" s="3" t="s">
        <v>81</v>
      </c>
      <c r="B19" s="3">
        <v>2.7</v>
      </c>
      <c r="C19" s="38">
        <v>147.41921110380858</v>
      </c>
      <c r="D19" s="38">
        <v>0.37290255552212848</v>
      </c>
      <c r="E19" s="38">
        <v>3729.0255552212848</v>
      </c>
      <c r="F19" s="38">
        <v>0.31047528913562777</v>
      </c>
      <c r="G19" s="39">
        <v>4.7594870982343952E-3</v>
      </c>
      <c r="H19" s="38">
        <v>65.232930088370935</v>
      </c>
      <c r="I19">
        <v>1.1025667670708659E-3</v>
      </c>
      <c r="J19">
        <f t="shared" si="0"/>
        <v>0.40634880747715935</v>
      </c>
    </row>
    <row r="20" spans="1:10">
      <c r="A20" s="3" t="s">
        <v>82</v>
      </c>
      <c r="B20" s="3">
        <v>2.8</v>
      </c>
      <c r="C20" s="38">
        <v>132.49145286350188</v>
      </c>
      <c r="D20" s="38">
        <v>0.33915603558617297</v>
      </c>
      <c r="E20" s="38">
        <v>3391.5603558617295</v>
      </c>
      <c r="F20" s="38">
        <v>0.28237824238901388</v>
      </c>
      <c r="G20" s="39">
        <v>4.2775385637230318E-3</v>
      </c>
      <c r="H20" s="38">
        <v>66.014189745431764</v>
      </c>
      <c r="I20">
        <v>1.174757595370669E-3</v>
      </c>
      <c r="J20">
        <f t="shared" si="0"/>
        <v>0.38911335143273451</v>
      </c>
    </row>
    <row r="21" spans="1:10">
      <c r="A21" s="3" t="s">
        <v>83</v>
      </c>
      <c r="B21" s="3">
        <v>2.9</v>
      </c>
      <c r="C21" s="38">
        <v>6042.7969079815884</v>
      </c>
      <c r="D21" s="38">
        <v>0.10453988367782464</v>
      </c>
      <c r="E21" s="38">
        <v>1045.3988367782465</v>
      </c>
      <c r="F21" s="38">
        <v>8.7038959992194159E-2</v>
      </c>
      <c r="G21" s="39">
        <v>0.19509407020592878</v>
      </c>
      <c r="H21" s="38">
        <v>0.44613841876547766</v>
      </c>
      <c r="I21">
        <v>6.3315533679946679E-3</v>
      </c>
      <c r="J21">
        <f t="shared" si="0"/>
        <v>95.650727787096486</v>
      </c>
    </row>
    <row r="22" spans="1:10">
      <c r="A22" s="3" t="s">
        <v>84</v>
      </c>
      <c r="B22" s="3">
        <v>3</v>
      </c>
      <c r="C22" s="38">
        <v>102.89804668171374</v>
      </c>
      <c r="D22" s="38">
        <v>0.10047146119235656</v>
      </c>
      <c r="E22" s="38">
        <v>1004.7146119235656</v>
      </c>
      <c r="F22" s="38">
        <v>8.3651628291737001E-2</v>
      </c>
      <c r="G22" s="39">
        <v>3.3221038285863175E-3</v>
      </c>
      <c r="H22" s="38">
        <v>25.18031723509797</v>
      </c>
      <c r="I22">
        <v>1.5826822493579463E-2</v>
      </c>
      <c r="J22">
        <f t="shared" si="0"/>
        <v>4.0713727994188416</v>
      </c>
    </row>
    <row r="23" spans="1:10">
      <c r="A23" s="3" t="s">
        <v>85</v>
      </c>
      <c r="B23" s="3">
        <v>3.1</v>
      </c>
      <c r="C23" s="38">
        <v>904.80796523230345</v>
      </c>
      <c r="D23" s="38">
        <v>0.4282129943830022</v>
      </c>
      <c r="E23" s="38">
        <v>4282.1299438300221</v>
      </c>
      <c r="F23" s="38">
        <v>0.35652625940453275</v>
      </c>
      <c r="G23" s="39">
        <v>2.9212080329682397E-2</v>
      </c>
      <c r="H23" s="38">
        <v>12.204754176383199</v>
      </c>
      <c r="I23">
        <v>1.1311060554941635E-3</v>
      </c>
      <c r="J23">
        <f t="shared" si="0"/>
        <v>2.5585844213340274</v>
      </c>
    </row>
    <row r="24" spans="1:10">
      <c r="A24" s="3" t="s">
        <v>86</v>
      </c>
      <c r="B24" s="3">
        <v>3.15</v>
      </c>
      <c r="C24" s="38">
        <v>1399.1976591508735</v>
      </c>
      <c r="D24" s="38">
        <v>2.083485189169886</v>
      </c>
      <c r="E24" s="38">
        <v>20834.851891698861</v>
      </c>
      <c r="F24" s="38">
        <v>1.7346908915965646</v>
      </c>
      <c r="G24" s="39">
        <v>4.5173645664939407E-2</v>
      </c>
      <c r="H24" s="38">
        <v>38.400506889859216</v>
      </c>
      <c r="I24">
        <v>6.8689104305706856E-4</v>
      </c>
      <c r="J24">
        <f t="shared" si="0"/>
        <v>2.4027408488428805</v>
      </c>
    </row>
    <row r="25" spans="1:10">
      <c r="A25" s="3" t="s">
        <v>87</v>
      </c>
      <c r="B25" s="3">
        <v>3.2</v>
      </c>
      <c r="C25" s="38">
        <v>1040.1128333946003</v>
      </c>
      <c r="D25" s="38">
        <v>4.0286610351708108</v>
      </c>
      <c r="E25" s="38">
        <v>40286.610351708106</v>
      </c>
      <c r="F25" s="38">
        <v>3.3542266771885156</v>
      </c>
      <c r="G25" s="39">
        <v>3.3580451110701459E-2</v>
      </c>
      <c r="H25" s="38">
        <v>99.886289976598519</v>
      </c>
      <c r="I25">
        <v>6.7930577233414754E-4</v>
      </c>
      <c r="J25">
        <f t="shared" si="0"/>
        <v>1.7663866290094437</v>
      </c>
    </row>
    <row r="26" spans="1:10">
      <c r="A26" s="3" t="s">
        <v>88</v>
      </c>
      <c r="B26" s="3">
        <v>3.25</v>
      </c>
      <c r="C26" s="38">
        <v>1141.7332283871356</v>
      </c>
      <c r="D26" s="38">
        <v>3.4326308756518822</v>
      </c>
      <c r="E26" s="38">
        <v>34326.308756518825</v>
      </c>
      <c r="F26" s="38">
        <v>2.8579773665580541</v>
      </c>
      <c r="G26" s="39">
        <v>3.6861305452974891E-2</v>
      </c>
      <c r="H26" s="38">
        <v>77.53326507125648</v>
      </c>
      <c r="I26">
        <v>6.719862331852895E-4</v>
      </c>
      <c r="J26">
        <f t="shared" si="0"/>
        <v>1.9180725286158777</v>
      </c>
    </row>
    <row r="27" spans="1:10">
      <c r="A27" s="3" t="s">
        <v>89</v>
      </c>
      <c r="B27" s="3">
        <v>3.3</v>
      </c>
      <c r="C27" s="38">
        <v>1018.5795847678571</v>
      </c>
      <c r="D27" s="38">
        <v>7.5855852286217385</v>
      </c>
      <c r="E27" s="38">
        <v>75855.852286217385</v>
      </c>
      <c r="F27" s="38">
        <v>6.3156895340169497</v>
      </c>
      <c r="G27" s="39">
        <v>3.2885241726153272E-2</v>
      </c>
      <c r="H27" s="38">
        <v>192.05239805168137</v>
      </c>
      <c r="I27">
        <v>7.2187996203202048E-4</v>
      </c>
      <c r="J27">
        <f t="shared" si="0"/>
        <v>1.8382304799470297</v>
      </c>
    </row>
    <row r="28" spans="1:10">
      <c r="A28" s="3" t="s">
        <v>90</v>
      </c>
      <c r="B28" s="3">
        <v>3.35</v>
      </c>
      <c r="C28" s="38">
        <v>1956.3513087095312</v>
      </c>
      <c r="D28" s="38">
        <v>5.8322301926568105</v>
      </c>
      <c r="E28" s="38">
        <v>58322.301926568107</v>
      </c>
      <c r="F28" s="38">
        <v>4.8558620169155926</v>
      </c>
      <c r="G28" s="39">
        <v>6.316156994531924E-2</v>
      </c>
      <c r="H28" s="38">
        <v>76.880008225245987</v>
      </c>
      <c r="I28">
        <v>7.0633145034460821E-4</v>
      </c>
      <c r="J28">
        <f t="shared" si="0"/>
        <v>3.4545811431609388</v>
      </c>
    </row>
    <row r="29" spans="1:10">
      <c r="A29" s="3" t="s">
        <v>91</v>
      </c>
      <c r="B29" s="3">
        <v>3.4</v>
      </c>
      <c r="C29" s="38">
        <v>248.41421089544201</v>
      </c>
      <c r="D29" s="38">
        <v>0.5736069693129151</v>
      </c>
      <c r="E29" s="38">
        <v>5736.0696931291513</v>
      </c>
      <c r="F29" s="38">
        <v>0.47757996562474719</v>
      </c>
      <c r="G29" s="39">
        <v>8.020150310954887E-3</v>
      </c>
      <c r="H29" s="38">
        <v>59.547508102486681</v>
      </c>
      <c r="I29">
        <v>3.9179825125618189E-3</v>
      </c>
      <c r="J29">
        <f t="shared" si="0"/>
        <v>2.4332063354004636</v>
      </c>
    </row>
    <row r="30" spans="1:10">
      <c r="A30" s="3" t="s">
        <v>92</v>
      </c>
      <c r="B30" s="3">
        <v>3.45</v>
      </c>
      <c r="C30" s="38">
        <v>1394.6309072738436</v>
      </c>
      <c r="D30" s="38">
        <v>3.6755935377935018</v>
      </c>
      <c r="E30" s="38">
        <v>36755.93537793502</v>
      </c>
      <c r="F30" s="38">
        <v>3.0602658777535878</v>
      </c>
      <c r="G30" s="39">
        <v>4.5026206287962577E-2</v>
      </c>
      <c r="H30" s="38">
        <v>67.966327391249195</v>
      </c>
      <c r="I30">
        <v>6.7170357232657573E-4</v>
      </c>
      <c r="J30">
        <f t="shared" si="0"/>
        <v>2.3419464062322355</v>
      </c>
    </row>
    <row r="31" spans="1:10">
      <c r="A31" s="3" t="s">
        <v>93</v>
      </c>
      <c r="B31" s="3">
        <v>3.5</v>
      </c>
      <c r="C31" s="38">
        <v>930.23815094507597</v>
      </c>
      <c r="D31" s="38">
        <v>4.5182030533191302</v>
      </c>
      <c r="E31" s="38">
        <v>45182.030533191304</v>
      </c>
      <c r="F31" s="38">
        <v>3.7618149261234817</v>
      </c>
      <c r="G31" s="39">
        <v>3.0033103857751722E-2</v>
      </c>
      <c r="H31" s="38">
        <v>125.25561606755257</v>
      </c>
      <c r="I31">
        <v>6.8716446179367566E-4</v>
      </c>
      <c r="J31">
        <f t="shared" si="0"/>
        <v>1.5980664958352928</v>
      </c>
    </row>
    <row r="32" spans="1:10">
      <c r="A32" s="3" t="s">
        <v>94</v>
      </c>
      <c r="B32" s="3">
        <v>3.57</v>
      </c>
      <c r="C32" s="38">
        <v>231.22081695756049</v>
      </c>
      <c r="D32" s="38">
        <v>0.56065943876641611</v>
      </c>
      <c r="E32" s="38">
        <v>5606.5943876641613</v>
      </c>
      <c r="F32" s="38">
        <v>0.46679996899965537</v>
      </c>
      <c r="G32" s="39">
        <v>7.4650548385975903E-3</v>
      </c>
      <c r="H32" s="38">
        <v>62.531351623312382</v>
      </c>
      <c r="I32">
        <v>2.9936787467906342E-3</v>
      </c>
      <c r="J32">
        <f t="shared" si="0"/>
        <v>1.7305021138535408</v>
      </c>
    </row>
    <row r="33" spans="1:10">
      <c r="A33" s="3" t="s">
        <v>95</v>
      </c>
      <c r="B33" s="3">
        <v>3.6</v>
      </c>
      <c r="C33" s="38">
        <v>627.0430459346087</v>
      </c>
      <c r="D33" s="38">
        <v>3.8797966642284947</v>
      </c>
      <c r="E33" s="38">
        <v>38797.966642284948</v>
      </c>
      <c r="F33" s="38">
        <v>3.2302835506910461</v>
      </c>
      <c r="G33" s="39">
        <v>2.0244330876671372E-2</v>
      </c>
      <c r="H33" s="38">
        <v>159.56484659186611</v>
      </c>
      <c r="I33">
        <v>7.7117927182854176E-4</v>
      </c>
      <c r="J33">
        <f t="shared" si="0"/>
        <v>1.208906498922506</v>
      </c>
    </row>
    <row r="34" spans="1:10">
      <c r="A34" s="3" t="s">
        <v>96</v>
      </c>
      <c r="B34" s="3">
        <v>3.625</v>
      </c>
      <c r="C34" s="38">
        <v>204.43062165390708</v>
      </c>
      <c r="D34" s="38">
        <v>0.9090372052638549</v>
      </c>
      <c r="E34" s="38">
        <v>9090.3720526385496</v>
      </c>
      <c r="F34" s="38">
        <v>0.75685614099415932</v>
      </c>
      <c r="G34" s="39">
        <v>6.6001228670302566E-3</v>
      </c>
      <c r="H34" s="38">
        <v>114.67303809977538</v>
      </c>
      <c r="I34">
        <v>3.4505205127652386E-3</v>
      </c>
      <c r="J34">
        <f t="shared" si="0"/>
        <v>1.76348013363539</v>
      </c>
    </row>
    <row r="35" spans="1:10">
      <c r="A35" s="3" t="s">
        <v>97</v>
      </c>
      <c r="B35" s="3">
        <v>3.65</v>
      </c>
      <c r="C35" s="38">
        <v>258.3897081008418</v>
      </c>
      <c r="D35" s="38">
        <v>0.814561063998684</v>
      </c>
      <c r="E35" s="38">
        <v>8145.6106399868404</v>
      </c>
      <c r="F35" s="38">
        <v>0.67819616175467212</v>
      </c>
      <c r="G35" s="39">
        <v>8.3422131540000898E-3</v>
      </c>
      <c r="H35" s="38">
        <v>81.296911171524926</v>
      </c>
      <c r="I35">
        <v>3.57620868395837E-3</v>
      </c>
      <c r="J35">
        <f t="shared" si="0"/>
        <v>2.3101387948892471</v>
      </c>
    </row>
    <row r="36" spans="1:10">
      <c r="A36" s="3" t="s">
        <v>98</v>
      </c>
      <c r="B36" s="3">
        <v>3.6749999999999998</v>
      </c>
      <c r="C36" s="38">
        <v>167.69476184821082</v>
      </c>
      <c r="D36" s="38">
        <v>0.44877868182001673</v>
      </c>
      <c r="E36" s="38">
        <v>4487.7868182001675</v>
      </c>
      <c r="F36" s="38">
        <v>0.37364906443422674</v>
      </c>
      <c r="G36" s="39">
        <v>5.4140912129560905E-3</v>
      </c>
      <c r="H36" s="38">
        <v>69.014179801787009</v>
      </c>
      <c r="I36">
        <v>5.3875963367042536E-3</v>
      </c>
      <c r="J36">
        <f t="shared" si="0"/>
        <v>2.258679211544782</v>
      </c>
    </row>
    <row r="37" spans="1:10">
      <c r="A37" s="3" t="s">
        <v>99</v>
      </c>
      <c r="B37" s="3">
        <v>3.7</v>
      </c>
      <c r="C37" s="38">
        <v>438.51741817822267</v>
      </c>
      <c r="D37" s="38">
        <v>2.675670236638608</v>
      </c>
      <c r="E37" s="38">
        <v>26756.702366386082</v>
      </c>
      <c r="F37" s="38">
        <v>2.2277387967717184</v>
      </c>
      <c r="G37" s="39">
        <v>1.4157706980948476E-2</v>
      </c>
      <c r="H37" s="38">
        <v>157.35166717106856</v>
      </c>
      <c r="I37">
        <v>1.2933615177732241E-3</v>
      </c>
      <c r="J37">
        <f t="shared" si="0"/>
        <v>1.4179038838624543</v>
      </c>
    </row>
    <row r="38" spans="1:10">
      <c r="A38" s="3" t="s">
        <v>100</v>
      </c>
      <c r="B38" s="3">
        <v>3.73</v>
      </c>
      <c r="C38" s="38">
        <v>162.94075304214226</v>
      </c>
      <c r="D38" s="38">
        <v>0.27250731959490759</v>
      </c>
      <c r="E38" s="38">
        <v>2725.0731959490759</v>
      </c>
      <c r="F38" s="38">
        <v>0.22688712530902244</v>
      </c>
      <c r="G38" s="39">
        <v>5.2606061725196515E-3</v>
      </c>
      <c r="H38" s="38">
        <v>43.129464146971344</v>
      </c>
      <c r="I38">
        <v>6.9808727831227524E-3</v>
      </c>
      <c r="J38">
        <f t="shared" si="0"/>
        <v>2.8436716704335416</v>
      </c>
    </row>
    <row r="39" spans="1:10">
      <c r="A39" s="3" t="s">
        <v>101</v>
      </c>
      <c r="B39" s="3">
        <v>3.77</v>
      </c>
      <c r="C39" s="38">
        <v>461.04826713060714</v>
      </c>
      <c r="D39" s="38">
        <v>5.8684279384876552</v>
      </c>
      <c r="E39" s="38">
        <v>58684.27938487655</v>
      </c>
      <c r="F39" s="38">
        <v>4.8859999321335597</v>
      </c>
      <c r="G39" s="39">
        <v>1.4885124283606742E-2</v>
      </c>
      <c r="H39" s="38">
        <v>328.24717073505394</v>
      </c>
      <c r="I39">
        <v>9.291736227901628E-4</v>
      </c>
      <c r="J39">
        <f t="shared" si="0"/>
        <v>1.0709847216271824</v>
      </c>
    </row>
    <row r="40" spans="1:10">
      <c r="A40" s="3" t="s">
        <v>102</v>
      </c>
      <c r="B40" s="3">
        <v>3.82</v>
      </c>
      <c r="C40" s="38">
        <v>443.7172294609685</v>
      </c>
      <c r="D40" s="38">
        <v>4.9270347819770359</v>
      </c>
      <c r="E40" s="38">
        <v>49270.347819770359</v>
      </c>
      <c r="F40" s="38">
        <v>4.1022045192845011</v>
      </c>
      <c r="G40" s="39">
        <v>1.4325584929339174E-2</v>
      </c>
      <c r="H40" s="38">
        <v>286.35511495820867</v>
      </c>
      <c r="I40">
        <v>9.7251630536115518E-4</v>
      </c>
      <c r="J40">
        <f t="shared" si="0"/>
        <v>1.0788056015511727</v>
      </c>
    </row>
    <row r="41" spans="1:10">
      <c r="A41" s="3" t="s">
        <v>103</v>
      </c>
      <c r="B41" s="3">
        <v>3.88</v>
      </c>
      <c r="C41" s="38">
        <v>172.09598050718014</v>
      </c>
      <c r="D41" s="38">
        <v>0.30090439450957007</v>
      </c>
      <c r="E41" s="38">
        <v>3009.0439450957006</v>
      </c>
      <c r="F41" s="38">
        <v>0.25053027259824162</v>
      </c>
      <c r="G41" s="39">
        <v>5.5561862850096386E-3</v>
      </c>
      <c r="H41" s="38">
        <v>45.090329903833855</v>
      </c>
      <c r="I41">
        <v>3.9041445964985346E-3</v>
      </c>
      <c r="J41">
        <f t="shared" si="0"/>
        <v>1.6797189809405613</v>
      </c>
    </row>
    <row r="42" spans="1:10">
      <c r="A42" s="3" t="s">
        <v>104</v>
      </c>
      <c r="B42" s="3">
        <v>3.93</v>
      </c>
      <c r="C42" s="38">
        <v>3499.4678296222487</v>
      </c>
      <c r="D42" s="38">
        <v>4.6112596025918702</v>
      </c>
      <c r="E42" s="38">
        <v>46112.596025918705</v>
      </c>
      <c r="F42" s="38">
        <v>3.8392929659319357</v>
      </c>
      <c r="G42" s="39">
        <v>0.11298169255596507</v>
      </c>
      <c r="H42" s="38">
        <v>33.981549391554353</v>
      </c>
      <c r="I42">
        <v>1.0596140848775039E-3</v>
      </c>
      <c r="J42">
        <f t="shared" si="0"/>
        <v>9.2702135046086092</v>
      </c>
    </row>
    <row r="43" spans="1:10">
      <c r="A43" s="3" t="s">
        <v>105</v>
      </c>
      <c r="B43" s="3">
        <v>3.97</v>
      </c>
      <c r="C43" s="38">
        <v>2463.4952275458832</v>
      </c>
      <c r="D43" s="38">
        <v>5.531704438987715</v>
      </c>
      <c r="E43" s="38">
        <v>55317.044389877148</v>
      </c>
      <c r="F43" s="38">
        <v>4.6056469972505472</v>
      </c>
      <c r="G43" s="39">
        <v>7.9534910438573914E-2</v>
      </c>
      <c r="H43" s="38">
        <v>57.907238115362716</v>
      </c>
      <c r="I43">
        <v>1.0581895351596212E-3</v>
      </c>
      <c r="J43">
        <f t="shared" si="0"/>
        <v>6.5171121742618086</v>
      </c>
    </row>
    <row r="44" spans="1:10">
      <c r="A44" s="3" t="s">
        <v>106</v>
      </c>
      <c r="B44" s="3">
        <v>4</v>
      </c>
      <c r="C44" s="38">
        <v>1271.9653666432685</v>
      </c>
      <c r="D44" s="38">
        <v>5.2212042223242854</v>
      </c>
      <c r="E44" s="38">
        <v>52212.042223242854</v>
      </c>
      <c r="F44" s="38">
        <v>4.3471273300675941</v>
      </c>
      <c r="G44" s="39">
        <v>4.106590115773056E-2</v>
      </c>
      <c r="H44" s="38">
        <v>105.85734654575472</v>
      </c>
      <c r="I44">
        <v>1.0336082509932276E-3</v>
      </c>
      <c r="J44">
        <f t="shared" si="0"/>
        <v>3.2867847448502707</v>
      </c>
    </row>
    <row r="45" spans="1:10">
      <c r="A45" s="3" t="s">
        <v>107</v>
      </c>
      <c r="B45" s="3">
        <v>4.08</v>
      </c>
      <c r="C45" s="38">
        <v>305.60242053271605</v>
      </c>
      <c r="D45" s="38">
        <v>1.3233387777469279</v>
      </c>
      <c r="E45" s="38">
        <v>13233.387777469279</v>
      </c>
      <c r="F45" s="38">
        <v>1.1017998765658352</v>
      </c>
      <c r="G45" s="39">
        <v>9.8664941076806977E-3</v>
      </c>
      <c r="H45" s="38">
        <v>111.67085943001021</v>
      </c>
      <c r="I45">
        <v>4.6055486645569174E-3</v>
      </c>
      <c r="J45">
        <f t="shared" si="0"/>
        <v>3.5186670494245296</v>
      </c>
    </row>
    <row r="46" spans="1:10">
      <c r="A46" s="3" t="s">
        <v>109</v>
      </c>
      <c r="B46" s="3">
        <v>4.2</v>
      </c>
      <c r="C46" s="38">
        <v>1143.7728349333347</v>
      </c>
      <c r="D46" s="38">
        <v>4.3774107212770383</v>
      </c>
      <c r="E46" s="38">
        <v>43774.107212770381</v>
      </c>
      <c r="F46" s="38">
        <v>3.6445925060796105</v>
      </c>
      <c r="G46" s="39">
        <v>3.6927154950943467E-2</v>
      </c>
      <c r="H46" s="38">
        <v>98.69681298007751</v>
      </c>
      <c r="I46">
        <v>9.7017183618849988E-4</v>
      </c>
      <c r="J46">
        <f t="shared" si="0"/>
        <v>2.7741404786244983</v>
      </c>
    </row>
    <row r="47" spans="1:10">
      <c r="A47" s="3" t="s">
        <v>110</v>
      </c>
      <c r="B47" s="3">
        <v>4.25</v>
      </c>
      <c r="C47" s="38">
        <v>835.31000993886903</v>
      </c>
      <c r="D47" s="38">
        <v>3.2231139636682018</v>
      </c>
      <c r="E47" s="38">
        <v>32231.139636682019</v>
      </c>
      <c r="F47" s="38">
        <v>2.6835354839170087</v>
      </c>
      <c r="G47" s="39">
        <v>2.6968311562395687E-2</v>
      </c>
      <c r="H47" s="38">
        <v>99.506989071533141</v>
      </c>
      <c r="I47">
        <v>1.3928551891062297E-3</v>
      </c>
      <c r="J47">
        <f t="shared" si="0"/>
        <v>2.908664704639325</v>
      </c>
    </row>
    <row r="48" spans="1:10">
      <c r="A48" s="3" t="s">
        <v>112</v>
      </c>
      <c r="B48" s="3">
        <v>4.4000000000000004</v>
      </c>
      <c r="C48" s="38">
        <v>4922.3419522179338</v>
      </c>
      <c r="D48" s="38">
        <v>2.8479841205326353</v>
      </c>
      <c r="E48" s="38">
        <v>28479.841205326353</v>
      </c>
      <c r="F48" s="38">
        <v>2.371205775294225</v>
      </c>
      <c r="G48" s="39">
        <v>0.1589197421371488</v>
      </c>
      <c r="H48" s="38">
        <v>14.920775376339703</v>
      </c>
      <c r="I48">
        <v>1.197358121105573E-3</v>
      </c>
      <c r="J48">
        <f t="shared" si="0"/>
        <v>14.734515278367008</v>
      </c>
    </row>
    <row r="49" spans="1:10">
      <c r="A49" s="3" t="s">
        <v>114</v>
      </c>
      <c r="B49" s="3">
        <v>4.5</v>
      </c>
      <c r="C49" s="38">
        <v>991.62668992426939</v>
      </c>
      <c r="D49" s="38">
        <v>4.1422865586752948</v>
      </c>
      <c r="E49" s="38">
        <v>41422.865586752945</v>
      </c>
      <c r="F49" s="38">
        <v>3.4488302585821762</v>
      </c>
      <c r="G49" s="39">
        <v>3.2015056936073288E-2</v>
      </c>
      <c r="H49" s="38">
        <v>107.72525769573666</v>
      </c>
      <c r="I49">
        <v>1.181318778902065E-3</v>
      </c>
      <c r="J49">
        <f t="shared" si="0"/>
        <v>2.9285680761700861</v>
      </c>
    </row>
    <row r="50" spans="1:10">
      <c r="A50" s="3" t="s">
        <v>116</v>
      </c>
      <c r="B50" s="3">
        <v>4.5999999999999996</v>
      </c>
      <c r="C50" s="38">
        <v>665.33287834671751</v>
      </c>
      <c r="D50" s="38">
        <v>2.8827584268556858</v>
      </c>
      <c r="E50" s="38">
        <v>28827.584268556857</v>
      </c>
      <c r="F50" s="38">
        <v>2.400158547674728</v>
      </c>
      <c r="G50" s="39">
        <v>2.1480533146337983E-2</v>
      </c>
      <c r="H50" s="38">
        <v>111.73645138709739</v>
      </c>
      <c r="I50">
        <v>1.3384276248391118E-3</v>
      </c>
      <c r="J50">
        <f t="shared" si="0"/>
        <v>2.2262497602324172</v>
      </c>
    </row>
    <row r="51" spans="1:10">
      <c r="A51" s="3" t="s">
        <v>118</v>
      </c>
      <c r="B51" s="3">
        <v>4.7</v>
      </c>
      <c r="C51" s="38">
        <v>824.5292701558626</v>
      </c>
      <c r="D51" s="38">
        <v>3.8855401484828533</v>
      </c>
      <c r="E51" s="38">
        <v>38855.401484828537</v>
      </c>
      <c r="F51" s="38">
        <v>3.2350655236437955</v>
      </c>
      <c r="G51" s="39">
        <v>2.6620251146643566E-2</v>
      </c>
      <c r="H51" s="38">
        <v>121.52648394722944</v>
      </c>
      <c r="I51">
        <v>1.0705261707938331E-3</v>
      </c>
      <c r="J51">
        <f t="shared" si="0"/>
        <v>2.206700405718474</v>
      </c>
    </row>
    <row r="52" spans="1:10">
      <c r="A52" s="3" t="s">
        <v>120</v>
      </c>
      <c r="B52" s="3">
        <v>4.8</v>
      </c>
      <c r="C52" s="38">
        <v>934.71984741162566</v>
      </c>
      <c r="D52" s="38">
        <v>4.0611076139507567</v>
      </c>
      <c r="E52" s="38">
        <v>40611.076139507568</v>
      </c>
      <c r="F52" s="38">
        <v>3.3812414047064339</v>
      </c>
      <c r="G52" s="39">
        <v>3.017779718741366E-2</v>
      </c>
      <c r="H52" s="38">
        <v>112.0440098297386</v>
      </c>
      <c r="I52">
        <v>1.1472365613208405E-3</v>
      </c>
      <c r="J52">
        <f t="shared" si="0"/>
        <v>2.6808619588571352</v>
      </c>
    </row>
    <row r="53" spans="1:10">
      <c r="A53" s="3" t="s">
        <v>122</v>
      </c>
      <c r="B53" s="3">
        <v>4.9000000000000004</v>
      </c>
      <c r="C53" s="38">
        <v>899.89540504959643</v>
      </c>
      <c r="D53" s="38">
        <v>3.3187193242714477</v>
      </c>
      <c r="E53" s="38">
        <v>33187.193242714478</v>
      </c>
      <c r="F53" s="38">
        <v>2.7631356409463623</v>
      </c>
      <c r="G53" s="39">
        <v>2.9053476395813634E-2</v>
      </c>
      <c r="H53" s="38">
        <v>95.105164122270324</v>
      </c>
      <c r="I53">
        <v>1.2669671021959005E-3</v>
      </c>
      <c r="J53">
        <f t="shared" si="0"/>
        <v>2.8503446840377333</v>
      </c>
    </row>
    <row r="54" spans="1:10">
      <c r="A54" s="3" t="s">
        <v>124</v>
      </c>
      <c r="B54" s="3">
        <v>5.05</v>
      </c>
      <c r="C54" s="38">
        <v>766.04158980294767</v>
      </c>
      <c r="D54" s="38">
        <v>3.7643559667027979</v>
      </c>
      <c r="E54" s="38">
        <v>37643.559667027977</v>
      </c>
      <c r="F54" s="38">
        <v>3.1341686718532622</v>
      </c>
      <c r="G54" s="39">
        <v>2.4731953427770723E-2</v>
      </c>
      <c r="H54" s="38">
        <v>126.72548009628726</v>
      </c>
      <c r="I54">
        <v>1.4910794570267599E-3</v>
      </c>
      <c r="J54">
        <f t="shared" si="0"/>
        <v>2.855572194458238</v>
      </c>
    </row>
    <row r="55" spans="1:10">
      <c r="A55" s="3" t="s">
        <v>126</v>
      </c>
      <c r="B55" s="3">
        <v>5.15</v>
      </c>
      <c r="C55" s="38">
        <v>2227.0883312566893</v>
      </c>
      <c r="D55" s="38">
        <v>3.1785630182700606</v>
      </c>
      <c r="E55" s="38">
        <v>31785.630182700606</v>
      </c>
      <c r="F55" s="38">
        <v>2.6464427704214244</v>
      </c>
      <c r="G55" s="39">
        <v>7.1902420993017621E-2</v>
      </c>
      <c r="H55" s="38">
        <v>36.8060314781114</v>
      </c>
      <c r="I55">
        <v>1.0029874515702958E-3</v>
      </c>
      <c r="J55">
        <f t="shared" si="0"/>
        <v>5.5843541244727239</v>
      </c>
    </row>
    <row r="56" spans="1:10">
      <c r="A56" s="3" t="s">
        <v>128</v>
      </c>
      <c r="B56" s="3">
        <v>5.25</v>
      </c>
      <c r="C56" s="38">
        <v>1484.9306143117128</v>
      </c>
      <c r="D56" s="38">
        <v>2.4966551604737255</v>
      </c>
      <c r="E56" s="38">
        <v>24966.551604737255</v>
      </c>
      <c r="F56" s="38">
        <v>2.0786924662790058</v>
      </c>
      <c r="G56" s="39">
        <v>4.7941567775811295E-2</v>
      </c>
      <c r="H56" s="38">
        <v>43.358875454377632</v>
      </c>
      <c r="I56">
        <v>7.9245171924750694E-4</v>
      </c>
      <c r="J56">
        <f t="shared" si="0"/>
        <v>2.9418395456864337</v>
      </c>
    </row>
    <row r="57" spans="1:10">
      <c r="A57" s="3" t="s">
        <v>130</v>
      </c>
      <c r="B57" s="3">
        <v>5.35</v>
      </c>
      <c r="C57" s="38">
        <v>503.97557889732616</v>
      </c>
      <c r="D57" s="38">
        <v>1.1775650261945387</v>
      </c>
      <c r="E57" s="38">
        <v>11775.650261945388</v>
      </c>
      <c r="F57" s="38">
        <v>0.98042997177062008</v>
      </c>
      <c r="G57" s="39">
        <v>1.6271049394627136E-2</v>
      </c>
      <c r="H57" s="38">
        <v>60.256099529411294</v>
      </c>
      <c r="I57">
        <v>8.2589380232138637E-4</v>
      </c>
      <c r="J57">
        <f t="shared" si="0"/>
        <v>1.0405757678315863</v>
      </c>
    </row>
    <row r="58" spans="1:10">
      <c r="A58" s="3" t="s">
        <v>132</v>
      </c>
      <c r="B58" s="3">
        <v>5.45</v>
      </c>
      <c r="C58" s="38">
        <v>495.22149650517389</v>
      </c>
      <c r="D58" s="38">
        <v>1.8735126851686756</v>
      </c>
      <c r="E58" s="38">
        <v>18735.126851686757</v>
      </c>
      <c r="F58" s="38">
        <v>1.5598696871695035</v>
      </c>
      <c r="G58" s="39">
        <v>1.5988420408280232E-2</v>
      </c>
      <c r="H58" s="38">
        <v>97.562463791711636</v>
      </c>
      <c r="I58">
        <v>8.4640684220973366E-4</v>
      </c>
      <c r="J58">
        <f t="shared" si="0"/>
        <v>1.0478971576283072</v>
      </c>
    </row>
    <row r="59" spans="1:10">
      <c r="A59" s="3" t="s">
        <v>134</v>
      </c>
      <c r="B59" s="3">
        <v>5.55</v>
      </c>
      <c r="C59" s="38">
        <v>832.0551257526148</v>
      </c>
      <c r="D59" s="38">
        <v>1.399315979068037</v>
      </c>
      <c r="E59" s="38">
        <v>13993.159790680369</v>
      </c>
      <c r="F59" s="38">
        <v>1.1650578060130024</v>
      </c>
      <c r="G59" s="39">
        <v>2.6863226348774409E-2</v>
      </c>
      <c r="H59" s="38">
        <v>43.369988060505477</v>
      </c>
      <c r="I59">
        <v>1.5776906539066804E-3</v>
      </c>
      <c r="J59">
        <f t="shared" si="0"/>
        <v>3.2818139885876199</v>
      </c>
    </row>
    <row r="60" spans="1:10">
      <c r="A60" s="3" t="s">
        <v>136</v>
      </c>
      <c r="B60" s="3">
        <v>5.65</v>
      </c>
      <c r="C60" s="38">
        <v>3876.0828939718554</v>
      </c>
      <c r="D60" s="38">
        <v>0.92299712928870659</v>
      </c>
      <c r="E60" s="38">
        <v>9229.9712928870667</v>
      </c>
      <c r="F60" s="38">
        <v>0.76847904725678484</v>
      </c>
      <c r="G60" s="39">
        <v>0.12514085774448616</v>
      </c>
      <c r="H60" s="38">
        <v>6.1409124174765761</v>
      </c>
      <c r="I60">
        <v>1.1795461736738659E-3</v>
      </c>
      <c r="J60">
        <f t="shared" si="0"/>
        <v>11.430046866068066</v>
      </c>
    </row>
    <row r="61" spans="1:10">
      <c r="A61" s="3" t="s">
        <v>138</v>
      </c>
      <c r="B61" s="3">
        <v>5.8</v>
      </c>
      <c r="C61" s="38">
        <v>1424.9237359484187</v>
      </c>
      <c r="D61" s="38">
        <v>1.084683966464673</v>
      </c>
      <c r="E61" s="38">
        <v>10846.83966464673</v>
      </c>
      <c r="F61" s="38">
        <v>0.90309804296558316</v>
      </c>
      <c r="G61" s="39">
        <v>4.6004222152829323E-2</v>
      </c>
      <c r="H61" s="38">
        <v>19.630764323444634</v>
      </c>
      <c r="I61">
        <v>9.5899746965027077E-4</v>
      </c>
      <c r="J61">
        <f t="shared" si="0"/>
        <v>3.4162456430478603</v>
      </c>
    </row>
    <row r="62" spans="1:10">
      <c r="A62" s="3" t="s">
        <v>140</v>
      </c>
      <c r="B62" s="3">
        <v>6</v>
      </c>
      <c r="C62" s="38">
        <v>2194.9612065151</v>
      </c>
      <c r="D62" s="38">
        <v>0.74056198856846667</v>
      </c>
      <c r="E62" s="38">
        <v>7405.6198856846668</v>
      </c>
      <c r="F62" s="38">
        <v>0.61658520200193712</v>
      </c>
      <c r="G62" s="39">
        <v>7.0865184159595099E-2</v>
      </c>
      <c r="H62" s="38">
        <v>8.7008198640016072</v>
      </c>
      <c r="I62">
        <v>9.7393700170250209E-4</v>
      </c>
      <c r="J62">
        <f t="shared" si="0"/>
        <v>5.3443848408165575</v>
      </c>
    </row>
    <row r="63" spans="1:10">
      <c r="A63" s="3" t="s">
        <v>142</v>
      </c>
      <c r="B63" s="3">
        <v>6.2</v>
      </c>
      <c r="C63" s="38">
        <v>1077.5440957128178</v>
      </c>
      <c r="D63" s="38">
        <v>0.43980301048253162</v>
      </c>
      <c r="E63" s="38">
        <v>4398.0301048253159</v>
      </c>
      <c r="F63" s="38">
        <v>0.36617600180050419</v>
      </c>
      <c r="G63" s="39">
        <v>3.478893410786478E-2</v>
      </c>
      <c r="H63" s="38">
        <v>10.525645904101509</v>
      </c>
      <c r="I63">
        <v>1.1456658022456886E-3</v>
      </c>
      <c r="J63">
        <f t="shared" si="0"/>
        <v>3.0862635521748261</v>
      </c>
    </row>
    <row r="64" spans="1:10">
      <c r="A64" s="3" t="s">
        <v>144</v>
      </c>
      <c r="B64" s="3">
        <v>6.4</v>
      </c>
      <c r="C64" s="38">
        <v>614.57343990749985</v>
      </c>
      <c r="D64" s="38">
        <v>0.54464043084114699</v>
      </c>
      <c r="E64" s="38">
        <v>5446.4043084114701</v>
      </c>
      <c r="F64" s="38">
        <v>0.45346268813736668</v>
      </c>
      <c r="G64" s="39">
        <v>1.9841744751283016E-2</v>
      </c>
      <c r="H64" s="38">
        <v>22.853972461672992</v>
      </c>
      <c r="I64">
        <v>8.2981418808472261E-4</v>
      </c>
      <c r="J64">
        <f t="shared" si="0"/>
        <v>1.2749544001381927</v>
      </c>
    </row>
  </sheetData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DC356-82CA-1A41-9D67-7AB79672D620}">
  <dimension ref="A1:N95"/>
  <sheetViews>
    <sheetView workbookViewId="0"/>
  </sheetViews>
  <sheetFormatPr baseColWidth="10" defaultRowHeight="16"/>
  <sheetData>
    <row r="1" spans="1:14">
      <c r="A1" s="68" t="s">
        <v>290</v>
      </c>
    </row>
    <row r="3" spans="1:14" s="43" customFormat="1" ht="34">
      <c r="A3" s="44" t="s">
        <v>232</v>
      </c>
      <c r="B3" s="51" t="s">
        <v>282</v>
      </c>
      <c r="C3" s="45" t="s">
        <v>233</v>
      </c>
      <c r="D3" s="46" t="s">
        <v>234</v>
      </c>
      <c r="E3" s="46" t="s">
        <v>235</v>
      </c>
      <c r="F3" s="46" t="s">
        <v>236</v>
      </c>
      <c r="G3" s="47" t="s">
        <v>237</v>
      </c>
      <c r="H3" s="47" t="s">
        <v>238</v>
      </c>
      <c r="I3" s="47" t="s">
        <v>239</v>
      </c>
      <c r="J3" s="46" t="s">
        <v>240</v>
      </c>
      <c r="K3" s="46" t="s">
        <v>241</v>
      </c>
      <c r="L3" s="46" t="s">
        <v>242</v>
      </c>
      <c r="M3" s="48" t="s">
        <v>243</v>
      </c>
      <c r="N3" s="44" t="s">
        <v>245</v>
      </c>
    </row>
    <row r="4" spans="1:14">
      <c r="A4" s="3" t="s">
        <v>0</v>
      </c>
      <c r="B4" s="22">
        <v>0</v>
      </c>
      <c r="C4" s="23">
        <v>3.8289410364825235E-2</v>
      </c>
      <c r="D4" s="38">
        <v>0.36021244389219026</v>
      </c>
      <c r="E4" s="38">
        <v>0.39850185425701551</v>
      </c>
      <c r="F4" s="38">
        <v>5.2209041541789585</v>
      </c>
      <c r="G4" s="49">
        <v>89.410272575914647</v>
      </c>
      <c r="H4" s="49">
        <v>66.206527350378082</v>
      </c>
      <c r="I4" s="49">
        <v>430.8478260869565</v>
      </c>
      <c r="J4" s="38">
        <v>1.8324081982865399E-2</v>
      </c>
      <c r="K4" s="38">
        <v>0.35630159411127166</v>
      </c>
      <c r="L4" s="38">
        <v>0</v>
      </c>
      <c r="M4" s="38">
        <v>0.2638342391304348</v>
      </c>
      <c r="N4" s="3">
        <v>65.2</v>
      </c>
    </row>
    <row r="5" spans="1:14">
      <c r="A5" s="3" t="s">
        <v>38</v>
      </c>
      <c r="B5" s="22">
        <v>0.1</v>
      </c>
      <c r="C5" s="23">
        <v>5.1799098976644357E-2</v>
      </c>
      <c r="D5" s="38">
        <v>0.50501912434840623</v>
      </c>
      <c r="E5" s="38">
        <v>0.5568182233250506</v>
      </c>
      <c r="F5" s="38">
        <v>2.5954359147487893</v>
      </c>
      <c r="G5" s="49">
        <v>80.348080429330039</v>
      </c>
      <c r="H5" s="49">
        <v>86.013734865792017</v>
      </c>
      <c r="I5" s="49">
        <v>431.82608695652175</v>
      </c>
      <c r="J5" s="38">
        <v>1.9319232555739061E-2</v>
      </c>
      <c r="K5" s="38">
        <v>0.44739275392237821</v>
      </c>
      <c r="L5" s="38">
        <v>0</v>
      </c>
      <c r="M5" s="38">
        <v>0.47894015029522274</v>
      </c>
      <c r="N5" s="3">
        <v>63.6</v>
      </c>
    </row>
    <row r="6" spans="1:14">
      <c r="A6" s="3" t="s">
        <v>1</v>
      </c>
      <c r="B6" s="22">
        <v>0.2</v>
      </c>
      <c r="C6" s="23">
        <v>6.0461480211894576E-2</v>
      </c>
      <c r="D6" s="38">
        <v>0.53684758452532089</v>
      </c>
      <c r="E6" s="38">
        <v>0.59730906473721546</v>
      </c>
      <c r="F6" s="38">
        <v>2.1628533200881006</v>
      </c>
      <c r="G6" s="49">
        <v>81.613939498185474</v>
      </c>
      <c r="H6" s="49">
        <v>112.94132905769456</v>
      </c>
      <c r="I6" s="49">
        <v>431.80434782608694</v>
      </c>
      <c r="J6" s="38">
        <v>1.9296378574009086E-2</v>
      </c>
      <c r="K6" s="38">
        <v>0.48748745871180849</v>
      </c>
      <c r="L6" s="38">
        <v>0</v>
      </c>
      <c r="M6" s="38">
        <v>0.67460879629629633</v>
      </c>
      <c r="N6" s="3">
        <v>65.099999999999994</v>
      </c>
    </row>
    <row r="7" spans="1:14">
      <c r="A7" s="3" t="s">
        <v>39</v>
      </c>
      <c r="B7" s="22">
        <v>0.3</v>
      </c>
      <c r="C7" s="23">
        <v>3.7105832315671543E-2</v>
      </c>
      <c r="D7" s="38">
        <v>0.2830390816744397</v>
      </c>
      <c r="E7" s="38">
        <v>0.32014491399011125</v>
      </c>
      <c r="F7" s="38">
        <v>7.002299246002301</v>
      </c>
      <c r="G7" s="49">
        <v>95.056580958576546</v>
      </c>
      <c r="H7" s="49">
        <v>122.18953285989423</v>
      </c>
      <c r="I7" s="49">
        <v>430.78260869565219</v>
      </c>
      <c r="J7" s="38">
        <v>1.4201544436416184E-2</v>
      </c>
      <c r="K7" s="38">
        <v>0.30431880935177535</v>
      </c>
      <c r="L7" s="38">
        <v>0</v>
      </c>
      <c r="M7" s="38">
        <v>0.39118357487922706</v>
      </c>
      <c r="N7" s="3">
        <v>61.6</v>
      </c>
    </row>
    <row r="8" spans="1:14">
      <c r="A8" s="3" t="s">
        <v>40</v>
      </c>
      <c r="B8" s="22">
        <v>0.4</v>
      </c>
      <c r="C8" s="23">
        <v>2.1148558095097844E-2</v>
      </c>
      <c r="D8" s="38">
        <v>0.15267236707453144</v>
      </c>
      <c r="E8" s="38">
        <v>0.17382092516962927</v>
      </c>
      <c r="F8" s="38">
        <v>9.0010270036370876</v>
      </c>
      <c r="G8" s="49">
        <v>93.263173145823856</v>
      </c>
      <c r="H8" s="49">
        <v>146.32198689489451</v>
      </c>
      <c r="I8" s="49">
        <v>431.76086956521738</v>
      </c>
      <c r="J8" s="38">
        <v>9.1187387102601141E-3</v>
      </c>
      <c r="K8" s="38">
        <v>0.16211091040462428</v>
      </c>
      <c r="L8" s="38">
        <v>0</v>
      </c>
      <c r="M8" s="38">
        <v>0.25433823134728933</v>
      </c>
      <c r="N8" s="3">
        <v>64.599999999999994</v>
      </c>
    </row>
    <row r="9" spans="1:14">
      <c r="A9" s="3" t="s">
        <v>2</v>
      </c>
      <c r="B9" s="22">
        <v>0.5</v>
      </c>
      <c r="C9" s="23">
        <v>6.0579863772093054E-2</v>
      </c>
      <c r="D9" s="38">
        <v>0.42282153344784595</v>
      </c>
      <c r="E9" s="38">
        <v>0.48340139721993902</v>
      </c>
      <c r="F9" s="38">
        <v>4.3780755041511599</v>
      </c>
      <c r="G9" s="49">
        <v>90.019568111148004</v>
      </c>
      <c r="H9" s="49">
        <v>174.07904520097713</v>
      </c>
      <c r="I9" s="49">
        <v>430.73913043478262</v>
      </c>
      <c r="J9" s="38">
        <v>1.8215826279933938E-2</v>
      </c>
      <c r="K9" s="38">
        <v>0.43515585002064411</v>
      </c>
      <c r="L9" s="38">
        <v>0</v>
      </c>
      <c r="M9" s="38">
        <v>0.84150053676865266</v>
      </c>
      <c r="N9" s="3">
        <v>66.599999999999994</v>
      </c>
    </row>
    <row r="10" spans="1:14">
      <c r="A10" s="3" t="s">
        <v>41</v>
      </c>
      <c r="B10" s="22">
        <v>0.6</v>
      </c>
      <c r="C10" s="23">
        <v>4.5440415006408247E-2</v>
      </c>
      <c r="D10" s="38">
        <v>0.38400922021818507</v>
      </c>
      <c r="E10" s="38">
        <v>0.42944963522459334</v>
      </c>
      <c r="F10" s="38">
        <v>4.0194494088418526</v>
      </c>
      <c r="G10" s="49">
        <v>84.732521101490605</v>
      </c>
      <c r="H10" s="49">
        <v>120.79172762228669</v>
      </c>
      <c r="I10" s="49">
        <v>431.71739130434781</v>
      </c>
      <c r="J10" s="38">
        <v>1.3140237600639967E-2</v>
      </c>
      <c r="K10" s="38">
        <v>0.36388350278695297</v>
      </c>
      <c r="L10" s="38">
        <v>0</v>
      </c>
      <c r="M10" s="38">
        <v>0.51873963365539455</v>
      </c>
      <c r="N10" s="3">
        <v>65.099999999999994</v>
      </c>
    </row>
    <row r="11" spans="1:14">
      <c r="A11" s="3" t="s">
        <v>42</v>
      </c>
      <c r="B11" s="22">
        <v>0.7</v>
      </c>
      <c r="C11" s="23">
        <v>4.5757807852941625E-2</v>
      </c>
      <c r="D11" s="38">
        <v>0.40963101983225253</v>
      </c>
      <c r="E11" s="38">
        <v>0.45538882768519418</v>
      </c>
      <c r="F11" s="38">
        <v>3.4380376710911777</v>
      </c>
      <c r="G11" s="49">
        <v>79.811022554658905</v>
      </c>
      <c r="H11" s="49">
        <v>116.09206412515177</v>
      </c>
      <c r="I11" s="49">
        <v>429.69565217391306</v>
      </c>
      <c r="J11" s="38">
        <v>1.4134185332369945E-2</v>
      </c>
      <c r="K11" s="38">
        <v>0.36345047997522711</v>
      </c>
      <c r="L11" s="38">
        <v>0</v>
      </c>
      <c r="M11" s="38">
        <v>0.52867028985507247</v>
      </c>
      <c r="N11" s="3">
        <v>62.9</v>
      </c>
    </row>
    <row r="12" spans="1:14">
      <c r="A12" s="3" t="s">
        <v>3</v>
      </c>
      <c r="B12" s="22">
        <v>0.8</v>
      </c>
      <c r="C12" s="23">
        <v>4.1703235551778718E-2</v>
      </c>
      <c r="D12" s="38">
        <v>0.36261285021653999</v>
      </c>
      <c r="E12" s="38">
        <v>0.40431608576831873</v>
      </c>
      <c r="F12" s="38">
        <v>4.6526546387009837</v>
      </c>
      <c r="G12" s="49">
        <v>74.821299049080608</v>
      </c>
      <c r="H12" s="49">
        <v>142.90245438531772</v>
      </c>
      <c r="I12" s="49">
        <v>430.67391304347825</v>
      </c>
      <c r="J12" s="38">
        <v>1.0083818254541702E-2</v>
      </c>
      <c r="K12" s="38">
        <v>0.30251454763625102</v>
      </c>
      <c r="L12" s="38">
        <v>0</v>
      </c>
      <c r="M12" s="38">
        <v>0.57777761003757377</v>
      </c>
      <c r="N12" s="3">
        <v>77.599999999999994</v>
      </c>
    </row>
    <row r="13" spans="1:14">
      <c r="A13" s="3" t="s">
        <v>43</v>
      </c>
      <c r="B13" s="22">
        <v>0.9</v>
      </c>
      <c r="C13" s="23">
        <v>2.1371682575011871E-2</v>
      </c>
      <c r="D13" s="38">
        <v>0.16433196149552506</v>
      </c>
      <c r="E13" s="38">
        <v>0.18570364407053694</v>
      </c>
      <c r="F13" s="38">
        <v>8.8237273858093879</v>
      </c>
      <c r="G13" s="49">
        <v>75.930151241356043</v>
      </c>
      <c r="H13" s="49">
        <v>179.34311442282885</v>
      </c>
      <c r="I13" s="49">
        <v>431.6521739130435</v>
      </c>
      <c r="J13" s="38">
        <v>7.0502528901734106E-3</v>
      </c>
      <c r="K13" s="38">
        <v>0.14100505780346823</v>
      </c>
      <c r="L13" s="38">
        <v>0</v>
      </c>
      <c r="M13" s="38">
        <v>0.33304669887278587</v>
      </c>
      <c r="N13" s="3">
        <v>67</v>
      </c>
    </row>
    <row r="14" spans="1:14">
      <c r="A14" s="3" t="s">
        <v>44</v>
      </c>
      <c r="B14" s="22">
        <v>1</v>
      </c>
      <c r="C14" s="23">
        <v>5.0968648258289471E-2</v>
      </c>
      <c r="D14" s="38">
        <v>0.40537207509554041</v>
      </c>
      <c r="E14" s="38">
        <v>0.45634072335382986</v>
      </c>
      <c r="F14" s="38">
        <v>3.5050362715362229</v>
      </c>
      <c r="G14" s="49">
        <v>77.155430600346079</v>
      </c>
      <c r="H14" s="49">
        <v>165.32753974328102</v>
      </c>
      <c r="I14" s="49">
        <v>429.63043478260869</v>
      </c>
      <c r="J14" s="38">
        <v>1.4083666004335261E-2</v>
      </c>
      <c r="K14" s="38">
        <v>0.3520916501083815</v>
      </c>
      <c r="L14" s="38">
        <v>0</v>
      </c>
      <c r="M14" s="38">
        <v>0.75445689076757916</v>
      </c>
      <c r="N14" s="3">
        <v>68</v>
      </c>
    </row>
    <row r="15" spans="1:14">
      <c r="A15" s="3" t="s">
        <v>4</v>
      </c>
      <c r="B15" s="22">
        <v>1.1000000000000001</v>
      </c>
      <c r="C15" s="23">
        <v>4.1706578125813798E-2</v>
      </c>
      <c r="D15" s="38">
        <v>0.33997373619723387</v>
      </c>
      <c r="E15" s="38">
        <v>0.38168031432304766</v>
      </c>
      <c r="F15" s="38">
        <v>3.9083234670337768</v>
      </c>
      <c r="G15" s="49">
        <v>78.97499014104497</v>
      </c>
      <c r="H15" s="49">
        <v>151.50027145559935</v>
      </c>
      <c r="I15" s="49">
        <v>430.60869565217394</v>
      </c>
      <c r="J15" s="38">
        <v>1.1052506322254334E-2</v>
      </c>
      <c r="K15" s="38">
        <v>0.30143199060693637</v>
      </c>
      <c r="L15" s="38">
        <v>0</v>
      </c>
      <c r="M15" s="38">
        <v>0.57824671229200209</v>
      </c>
      <c r="N15" s="3">
        <v>63.1</v>
      </c>
    </row>
    <row r="16" spans="1:14">
      <c r="A16" s="3" t="s">
        <v>244</v>
      </c>
      <c r="B16" s="22">
        <v>1.2</v>
      </c>
      <c r="C16" s="23">
        <v>3.8462099851612919E-2</v>
      </c>
      <c r="D16" s="38">
        <v>0.31254401721569197</v>
      </c>
      <c r="E16" s="38">
        <v>0.35100611706730489</v>
      </c>
      <c r="F16" s="38">
        <v>5.2264411189415174</v>
      </c>
      <c r="G16" s="49">
        <v>77.196382416746161</v>
      </c>
      <c r="H16" s="49">
        <v>156.40546615257989</v>
      </c>
      <c r="I16" s="49">
        <v>429.58695652173913</v>
      </c>
      <c r="J16" s="38">
        <v>1.2042845530553261E-2</v>
      </c>
      <c r="K16" s="38">
        <v>0.27096402443744838</v>
      </c>
      <c r="L16" s="38">
        <v>0</v>
      </c>
      <c r="M16" s="38">
        <v>0.54899275362318845</v>
      </c>
      <c r="N16" s="3">
        <v>68.400000000000006</v>
      </c>
    </row>
    <row r="17" spans="1:14">
      <c r="A17" s="3" t="s">
        <v>45</v>
      </c>
      <c r="B17" s="22">
        <v>1.3</v>
      </c>
      <c r="C17" s="23">
        <v>4.4648385110856545E-2</v>
      </c>
      <c r="D17" s="38">
        <v>0.35326153077136885</v>
      </c>
      <c r="E17" s="38">
        <v>0.39790991588222541</v>
      </c>
      <c r="F17" s="38">
        <v>4.6161076621933317</v>
      </c>
      <c r="G17" s="49">
        <v>73.053371660485951</v>
      </c>
      <c r="H17" s="49">
        <v>179.9012065532645</v>
      </c>
      <c r="I17" s="49">
        <v>429.56521739130437</v>
      </c>
      <c r="J17" s="38">
        <v>1.2028411436829067E-2</v>
      </c>
      <c r="K17" s="38">
        <v>0.29068660972336913</v>
      </c>
      <c r="L17" s="38">
        <v>0</v>
      </c>
      <c r="M17" s="38">
        <v>0.71584473966720341</v>
      </c>
      <c r="N17" s="3">
        <v>66.8</v>
      </c>
    </row>
    <row r="18" spans="1:14">
      <c r="A18" s="3" t="s">
        <v>5</v>
      </c>
      <c r="B18" s="22">
        <v>1.4</v>
      </c>
      <c r="C18" s="23">
        <v>5.3982799209891512E-2</v>
      </c>
      <c r="D18" s="38">
        <v>0.41497891554554184</v>
      </c>
      <c r="E18" s="38">
        <v>0.46896171475543336</v>
      </c>
      <c r="F18" s="38">
        <v>2.3193411716687691</v>
      </c>
      <c r="G18" s="49">
        <v>76.854742925252907</v>
      </c>
      <c r="H18" s="49">
        <v>177.78490150020878</v>
      </c>
      <c r="I18" s="49">
        <v>429.54347826086956</v>
      </c>
      <c r="J18" s="38">
        <v>1.6018636457473163E-2</v>
      </c>
      <c r="K18" s="38">
        <v>0.36041932029314616</v>
      </c>
      <c r="L18" s="38">
        <v>0</v>
      </c>
      <c r="M18" s="38">
        <v>0.83374312265163719</v>
      </c>
      <c r="N18" s="3">
        <v>67.2</v>
      </c>
    </row>
    <row r="19" spans="1:14">
      <c r="A19" s="3" t="s">
        <v>46</v>
      </c>
      <c r="B19" s="22">
        <v>1.5</v>
      </c>
      <c r="C19" s="23">
        <v>3.9540427326932477E-2</v>
      </c>
      <c r="D19" s="38">
        <v>0.38590774820002721</v>
      </c>
      <c r="E19" s="38">
        <v>0.42544817552695968</v>
      </c>
      <c r="F19" s="38">
        <v>4.1516717016952862</v>
      </c>
      <c r="G19" s="49">
        <v>77.562311543408683</v>
      </c>
      <c r="H19" s="49">
        <v>96.857508415698092</v>
      </c>
      <c r="I19" s="49">
        <v>430.52173913043481</v>
      </c>
      <c r="J19" s="38">
        <v>1.0999581311932287E-2</v>
      </c>
      <c r="K19" s="38">
        <v>0.32998743935796865</v>
      </c>
      <c r="L19" s="38">
        <v>0</v>
      </c>
      <c r="M19" s="38">
        <v>0.41207850241545896</v>
      </c>
      <c r="N19" s="3">
        <v>64.400000000000006</v>
      </c>
    </row>
    <row r="20" spans="1:14">
      <c r="A20" s="3" t="s">
        <v>47</v>
      </c>
      <c r="B20" s="22">
        <v>1.6</v>
      </c>
      <c r="C20" s="23">
        <v>3.71812647976505E-2</v>
      </c>
      <c r="D20" s="38">
        <v>0.30992279748958174</v>
      </c>
      <c r="E20" s="38">
        <v>0.34710406228723223</v>
      </c>
      <c r="F20" s="38">
        <v>5.6241060574324218</v>
      </c>
      <c r="G20" s="49">
        <v>83.444756024976954</v>
      </c>
      <c r="H20" s="49">
        <v>130.06070418177495</v>
      </c>
      <c r="I20" s="49">
        <v>431.5</v>
      </c>
      <c r="J20" s="38">
        <v>9.9875909630470685E-3</v>
      </c>
      <c r="K20" s="38">
        <v>0.28964013792836496</v>
      </c>
      <c r="L20" s="38">
        <v>0</v>
      </c>
      <c r="M20" s="38">
        <v>0.45144598765432103</v>
      </c>
      <c r="N20" s="3">
        <v>69.099999999999994</v>
      </c>
    </row>
    <row r="21" spans="1:14">
      <c r="A21" s="3" t="s">
        <v>48</v>
      </c>
      <c r="B21" s="22">
        <v>1.7</v>
      </c>
      <c r="C21" s="23">
        <v>1.7048297444989424E-2</v>
      </c>
      <c r="D21" s="38">
        <v>0.17517721648252368</v>
      </c>
      <c r="E21" s="38">
        <v>0.19222551392751311</v>
      </c>
      <c r="F21" s="38">
        <v>8.6684905597988564</v>
      </c>
      <c r="G21" s="49">
        <v>67.463631919244293</v>
      </c>
      <c r="H21" s="49">
        <v>107.24412144624218</v>
      </c>
      <c r="I21" s="49">
        <v>428.47826086956519</v>
      </c>
      <c r="J21" s="38">
        <v>7.9804500412881917E-3</v>
      </c>
      <c r="K21" s="38">
        <v>0.12968231317093312</v>
      </c>
      <c r="L21" s="38">
        <v>0</v>
      </c>
      <c r="M21" s="38">
        <v>0.20615056360708534</v>
      </c>
      <c r="N21" s="3">
        <v>73.7</v>
      </c>
    </row>
    <row r="22" spans="1:14">
      <c r="A22" s="3" t="s">
        <v>49</v>
      </c>
      <c r="B22" s="22">
        <v>1.8</v>
      </c>
      <c r="C22" s="23">
        <v>3.7446822572168456E-2</v>
      </c>
      <c r="D22" s="38">
        <v>0.3602909250167477</v>
      </c>
      <c r="E22" s="38">
        <v>0.39773774758891617</v>
      </c>
      <c r="F22" s="38">
        <v>4.1800735386195704</v>
      </c>
      <c r="G22" s="49">
        <v>80.161637767175336</v>
      </c>
      <c r="H22" s="49">
        <v>91.345546862055187</v>
      </c>
      <c r="I22" s="49">
        <v>429.45652173913044</v>
      </c>
      <c r="J22" s="38">
        <v>1.2952594382225433E-2</v>
      </c>
      <c r="K22" s="38">
        <v>0.31883309248554914</v>
      </c>
      <c r="L22" s="38">
        <v>0</v>
      </c>
      <c r="M22" s="38">
        <v>0.36331572061191625</v>
      </c>
      <c r="N22" s="3">
        <v>65.3</v>
      </c>
    </row>
    <row r="23" spans="1:14">
      <c r="A23" s="3" t="s">
        <v>50</v>
      </c>
      <c r="B23" s="22">
        <v>1.9</v>
      </c>
      <c r="C23" s="23">
        <v>2.540400874921055E-2</v>
      </c>
      <c r="D23" s="38">
        <v>0.22154877074515958</v>
      </c>
      <c r="E23" s="38">
        <v>0.24695277949437014</v>
      </c>
      <c r="F23" s="38">
        <v>7.4005320146592988</v>
      </c>
      <c r="G23" s="49">
        <v>84.624121555283992</v>
      </c>
      <c r="H23" s="49">
        <v>107.38645708814785</v>
      </c>
      <c r="I23" s="49">
        <v>430.43478260869563</v>
      </c>
      <c r="J23" s="38">
        <v>9.9515057287365826E-3</v>
      </c>
      <c r="K23" s="38">
        <v>0.2089816203034682</v>
      </c>
      <c r="L23" s="38">
        <v>0</v>
      </c>
      <c r="M23" s="38">
        <v>0.26519384057971018</v>
      </c>
      <c r="N23" s="3">
        <v>72.900000000000006</v>
      </c>
    </row>
    <row r="24" spans="1:14">
      <c r="A24" s="3" t="s">
        <v>6</v>
      </c>
      <c r="B24" s="22">
        <v>2</v>
      </c>
      <c r="C24" s="23">
        <v>2.9570235123094472E-2</v>
      </c>
      <c r="D24" s="38">
        <v>0.27282310928600784</v>
      </c>
      <c r="E24" s="38">
        <v>0.30239334440910232</v>
      </c>
      <c r="F24" s="38">
        <v>5.8118090021541953</v>
      </c>
      <c r="G24" s="49">
        <v>82.173413379204689</v>
      </c>
      <c r="H24" s="49">
        <v>97.468855440244084</v>
      </c>
      <c r="I24" s="49">
        <v>429.41304347826087</v>
      </c>
      <c r="J24" s="38">
        <v>1.0933425049029727E-2</v>
      </c>
      <c r="K24" s="38">
        <v>0.2484869329324938</v>
      </c>
      <c r="L24" s="38">
        <v>0</v>
      </c>
      <c r="M24" s="38">
        <v>0.29473933172302735</v>
      </c>
      <c r="N24" s="3">
        <v>64.599999999999994</v>
      </c>
    </row>
    <row r="25" spans="1:14">
      <c r="A25" s="3" t="s">
        <v>51</v>
      </c>
      <c r="B25" s="22">
        <v>2.1</v>
      </c>
      <c r="C25" s="23">
        <v>1.7800620721200061E-2</v>
      </c>
      <c r="D25" s="38">
        <v>0.12938707065021504</v>
      </c>
      <c r="E25" s="38">
        <v>0.1471876913714151</v>
      </c>
      <c r="F25" s="38">
        <v>9.9453102040201138</v>
      </c>
      <c r="G25" s="49">
        <v>114.66083191277325</v>
      </c>
      <c r="H25" s="49">
        <v>80.12051492424348</v>
      </c>
      <c r="I25" s="49">
        <v>429.39130434782606</v>
      </c>
      <c r="J25" s="38">
        <v>6.9492142341040465E-3</v>
      </c>
      <c r="K25" s="38">
        <v>0.16876663139966971</v>
      </c>
      <c r="L25" s="38">
        <v>0</v>
      </c>
      <c r="M25" s="38">
        <v>0.11792753623188407</v>
      </c>
      <c r="N25" s="3">
        <v>71</v>
      </c>
    </row>
    <row r="26" spans="1:14">
      <c r="A26" s="3" t="s">
        <v>7</v>
      </c>
      <c r="B26" s="22">
        <v>2.2000000000000002</v>
      </c>
      <c r="C26" s="23">
        <v>4.1489280492568462E-2</v>
      </c>
      <c r="D26" s="38">
        <v>0.35935730591848714</v>
      </c>
      <c r="E26" s="38">
        <v>0.40084658641105558</v>
      </c>
      <c r="F26" s="38">
        <v>5.0614290659369967</v>
      </c>
      <c r="G26" s="49">
        <v>79.155833323290565</v>
      </c>
      <c r="H26" s="49">
        <v>125.06709824585427</v>
      </c>
      <c r="I26" s="49">
        <v>427.36956521739131</v>
      </c>
      <c r="J26" s="38">
        <v>1.7847756889966971E-2</v>
      </c>
      <c r="K26" s="38">
        <v>0.31729345582163504</v>
      </c>
      <c r="L26" s="38">
        <v>0</v>
      </c>
      <c r="M26" s="38">
        <v>0.50132719404186799</v>
      </c>
      <c r="N26" s="3">
        <v>71.8</v>
      </c>
    </row>
    <row r="27" spans="1:14">
      <c r="A27" s="3" t="s">
        <v>52</v>
      </c>
      <c r="B27" s="22">
        <v>2.2999999999999998</v>
      </c>
      <c r="C27" s="23">
        <v>3.9132036008590068E-2</v>
      </c>
      <c r="D27" s="38">
        <v>0.33776662882464736</v>
      </c>
      <c r="E27" s="38">
        <v>0.37689866483323742</v>
      </c>
      <c r="F27" s="38">
        <v>4.3150490501686161</v>
      </c>
      <c r="G27" s="49">
        <v>81.455622749023178</v>
      </c>
      <c r="H27" s="49">
        <v>120.00556778734513</v>
      </c>
      <c r="I27" s="49">
        <v>428.3478260869565</v>
      </c>
      <c r="J27" s="38">
        <v>1.5845427332782824E-2</v>
      </c>
      <c r="K27" s="38">
        <v>0.30700515457266719</v>
      </c>
      <c r="L27" s="38">
        <v>0</v>
      </c>
      <c r="M27" s="38">
        <v>0.45229938271604941</v>
      </c>
      <c r="N27" s="3">
        <v>62.5</v>
      </c>
    </row>
    <row r="28" spans="1:14">
      <c r="A28" s="3" t="s">
        <v>78</v>
      </c>
      <c r="B28" s="22">
        <v>2.4</v>
      </c>
      <c r="C28" s="23">
        <v>4.2088712600496507E-2</v>
      </c>
      <c r="D28" s="38">
        <v>0.32249410303378268</v>
      </c>
      <c r="E28" s="38">
        <v>0.36458281563427919</v>
      </c>
      <c r="F28" s="38">
        <v>4.860608166438821</v>
      </c>
      <c r="G28" s="49">
        <v>88.212705346027661</v>
      </c>
      <c r="H28" s="49">
        <v>140.45030833317705</v>
      </c>
      <c r="I28" s="49">
        <v>427</v>
      </c>
      <c r="J28" s="38">
        <v>1.7229019548092032E-2</v>
      </c>
      <c r="K28" s="38">
        <v>0.32160836489771799</v>
      </c>
      <c r="L28" s="38">
        <v>0</v>
      </c>
      <c r="M28" s="38">
        <v>0.51205768868812351</v>
      </c>
      <c r="N28" s="3">
        <v>60.5</v>
      </c>
    </row>
    <row r="29" spans="1:14">
      <c r="A29" s="3" t="s">
        <v>79</v>
      </c>
      <c r="B29" s="22">
        <v>2.5</v>
      </c>
      <c r="C29" s="23">
        <v>2.3908345103718743E-2</v>
      </c>
      <c r="D29" s="38">
        <v>0.10307357622812525</v>
      </c>
      <c r="E29" s="38">
        <v>0.12698192133184399</v>
      </c>
      <c r="F29" s="38">
        <v>10.106334507026524</v>
      </c>
      <c r="G29" s="49">
        <v>162.33634013502663</v>
      </c>
      <c r="H29" s="49">
        <v>177.10905455866992</v>
      </c>
      <c r="I29" s="49">
        <v>437</v>
      </c>
      <c r="J29" s="38">
        <v>8.0164701447932203E-3</v>
      </c>
      <c r="K29" s="38">
        <v>0.20613780372325421</v>
      </c>
      <c r="L29" s="38">
        <v>0</v>
      </c>
      <c r="M29" s="38">
        <v>0.22489648033126292</v>
      </c>
      <c r="N29" s="3">
        <v>75</v>
      </c>
    </row>
    <row r="30" spans="1:14">
      <c r="A30" s="3" t="s">
        <v>80</v>
      </c>
      <c r="B30" s="22">
        <v>2.6</v>
      </c>
      <c r="C30" s="23">
        <v>4.243614305994154E-2</v>
      </c>
      <c r="D30" s="38">
        <v>0.33009105603120747</v>
      </c>
      <c r="E30" s="38">
        <v>0.37252719909114901</v>
      </c>
      <c r="F30" s="38">
        <v>5.5711194289336827</v>
      </c>
      <c r="G30" s="49">
        <v>101.14702618041936</v>
      </c>
      <c r="H30" s="49">
        <v>95.869329524005352</v>
      </c>
      <c r="I30" s="49">
        <v>427</v>
      </c>
      <c r="J30" s="38">
        <v>1.7127281072450335E-2</v>
      </c>
      <c r="K30" s="38">
        <v>0.37680018359390743</v>
      </c>
      <c r="L30" s="38">
        <v>0</v>
      </c>
      <c r="M30" s="38">
        <v>0.35713932806324111</v>
      </c>
      <c r="N30" s="3">
        <v>62.8</v>
      </c>
    </row>
    <row r="31" spans="1:14">
      <c r="A31" s="3" t="s">
        <v>81</v>
      </c>
      <c r="B31" s="22">
        <v>2.7</v>
      </c>
      <c r="C31" s="23">
        <v>4.0165088891757121E-2</v>
      </c>
      <c r="D31" s="38">
        <v>0.33273746663037135</v>
      </c>
      <c r="E31" s="38">
        <v>0.37290255552212848</v>
      </c>
      <c r="F31" s="38">
        <v>4.9916838048118644</v>
      </c>
      <c r="G31" s="49">
        <v>97.692220235753055</v>
      </c>
      <c r="H31" s="49">
        <v>87.404232896760064</v>
      </c>
      <c r="I31" s="49">
        <v>429</v>
      </c>
      <c r="J31" s="38">
        <v>1.2522702012061623E-2</v>
      </c>
      <c r="K31" s="38">
        <v>0.36429678580542907</v>
      </c>
      <c r="L31" s="38">
        <v>0</v>
      </c>
      <c r="M31" s="38">
        <v>0.32593261810653118</v>
      </c>
      <c r="N31" s="3">
        <v>71.900000000000006</v>
      </c>
    </row>
    <row r="32" spans="1:14">
      <c r="A32" s="3" t="s">
        <v>82</v>
      </c>
      <c r="B32" s="22">
        <v>2.8</v>
      </c>
      <c r="C32" s="23">
        <v>3.7339709474916549E-2</v>
      </c>
      <c r="D32" s="38">
        <v>0.30181632611125642</v>
      </c>
      <c r="E32" s="38">
        <v>0.33915603558617297</v>
      </c>
      <c r="F32" s="38">
        <v>5.4239519417410129</v>
      </c>
      <c r="G32" s="49">
        <v>100.39946697326447</v>
      </c>
      <c r="H32" s="49">
        <v>86.932678805527374</v>
      </c>
      <c r="I32" s="49">
        <v>427</v>
      </c>
      <c r="J32" s="38">
        <v>1.2485397904326335E-2</v>
      </c>
      <c r="K32" s="38">
        <v>0.34051085193617281</v>
      </c>
      <c r="L32" s="38">
        <v>0</v>
      </c>
      <c r="M32" s="38">
        <v>0.29483742706568788</v>
      </c>
      <c r="N32" s="3">
        <v>66</v>
      </c>
    </row>
    <row r="33" spans="1:14">
      <c r="A33" s="3" t="s">
        <v>83</v>
      </c>
      <c r="B33" s="22">
        <v>2.9</v>
      </c>
      <c r="C33" s="23">
        <v>1.9030753764269329E-2</v>
      </c>
      <c r="D33" s="38">
        <v>8.5509129913555318E-2</v>
      </c>
      <c r="E33" s="38">
        <v>0.10453988367782464</v>
      </c>
      <c r="F33" s="38">
        <v>10.778794250241861</v>
      </c>
      <c r="G33" s="49">
        <v>129.90007458819102</v>
      </c>
      <c r="H33" s="49">
        <v>252.39530182936397</v>
      </c>
      <c r="I33" s="49">
        <v>429</v>
      </c>
      <c r="J33" s="38">
        <v>6.7898693435951164E-3</v>
      </c>
      <c r="K33" s="38">
        <v>0.13579738687190232</v>
      </c>
      <c r="L33" s="38">
        <v>0</v>
      </c>
      <c r="M33" s="38">
        <v>0.2638537549407115</v>
      </c>
      <c r="N33" s="3">
        <v>64.8</v>
      </c>
    </row>
    <row r="34" spans="1:14">
      <c r="A34" s="3" t="s">
        <v>84</v>
      </c>
      <c r="B34" s="22">
        <v>3</v>
      </c>
      <c r="C34" s="23">
        <v>1.5545275670372942E-2</v>
      </c>
      <c r="D34" s="38">
        <v>8.492618552198361E-2</v>
      </c>
      <c r="E34" s="38">
        <v>0.10047146119235656</v>
      </c>
      <c r="F34" s="38">
        <v>11.507294169747814</v>
      </c>
      <c r="G34" s="49">
        <v>112.29592908156378</v>
      </c>
      <c r="H34" s="49">
        <v>201.64203322378572</v>
      </c>
      <c r="I34" s="49">
        <v>429</v>
      </c>
      <c r="J34" s="38">
        <v>7.897775256544573E-3</v>
      </c>
      <c r="K34" s="38">
        <v>0.11282536080777961</v>
      </c>
      <c r="L34" s="38">
        <v>0</v>
      </c>
      <c r="M34" s="38">
        <v>0.20259269715791459</v>
      </c>
      <c r="N34" s="3">
        <v>60.9</v>
      </c>
    </row>
    <row r="35" spans="1:14">
      <c r="A35" s="3" t="s">
        <v>85</v>
      </c>
      <c r="B35" s="22">
        <v>3.1</v>
      </c>
      <c r="C35" s="23">
        <v>5.6841733368245717E-2</v>
      </c>
      <c r="D35" s="38">
        <v>0.37137126101475648</v>
      </c>
      <c r="E35" s="38">
        <v>0.4282129943830022</v>
      </c>
      <c r="F35" s="38">
        <v>5.1608645487431071</v>
      </c>
      <c r="G35" s="49">
        <v>86.686899347477848</v>
      </c>
      <c r="H35" s="49">
        <v>212.50974758105949</v>
      </c>
      <c r="I35" s="49">
        <v>426</v>
      </c>
      <c r="J35" s="38">
        <v>1.4623210232233281E-2</v>
      </c>
      <c r="K35" s="38">
        <v>0.37120456743361407</v>
      </c>
      <c r="L35" s="38">
        <v>0</v>
      </c>
      <c r="M35" s="38">
        <v>0.90999435347261437</v>
      </c>
      <c r="N35" s="3">
        <v>74.400000000000006</v>
      </c>
    </row>
    <row r="36" spans="1:14">
      <c r="A36" s="3" t="s">
        <v>86</v>
      </c>
      <c r="B36" s="22">
        <v>3.15</v>
      </c>
      <c r="C36" s="23">
        <v>0.29556937558217478</v>
      </c>
      <c r="D36" s="38">
        <v>1.7879158135877111</v>
      </c>
      <c r="E36" s="38">
        <v>2.083485189169886</v>
      </c>
      <c r="F36" s="38">
        <v>0.5693969783678462</v>
      </c>
      <c r="G36" s="49">
        <v>97.964569603537583</v>
      </c>
      <c r="H36" s="49">
        <v>210.23084211331397</v>
      </c>
      <c r="I36" s="49">
        <v>427</v>
      </c>
      <c r="J36" s="38">
        <v>8.0745915098521165E-2</v>
      </c>
      <c r="K36" s="38">
        <v>2.0410772983237297</v>
      </c>
      <c r="L36" s="38">
        <v>0</v>
      </c>
      <c r="M36" s="38">
        <v>4.3801284584980236</v>
      </c>
      <c r="N36" s="3">
        <v>63.4</v>
      </c>
    </row>
    <row r="37" spans="1:14">
      <c r="A37" s="3" t="s">
        <v>87</v>
      </c>
      <c r="B37" s="22">
        <v>3.2</v>
      </c>
      <c r="C37" s="23">
        <v>0.77803280100400252</v>
      </c>
      <c r="D37" s="38">
        <v>3.250628234166808</v>
      </c>
      <c r="E37" s="38">
        <v>4.0286610351708108</v>
      </c>
      <c r="F37" s="38">
        <v>0.21098521419971011</v>
      </c>
      <c r="G37" s="50">
        <v>205.37320354255209</v>
      </c>
      <c r="H37" s="50">
        <v>70.265504163206472</v>
      </c>
      <c r="I37" s="49">
        <v>423</v>
      </c>
      <c r="J37" s="38">
        <v>0.16994812359807121</v>
      </c>
      <c r="K37" s="38">
        <v>8.273790227800836</v>
      </c>
      <c r="L37" s="38">
        <v>0</v>
      </c>
      <c r="M37" s="38">
        <v>2.8307589873894226</v>
      </c>
      <c r="N37" s="3">
        <v>68.900000000000006</v>
      </c>
    </row>
    <row r="38" spans="1:14">
      <c r="A38" s="3" t="s">
        <v>88</v>
      </c>
      <c r="B38" s="22">
        <v>3.25</v>
      </c>
      <c r="C38" s="23">
        <v>0.69440327377005828</v>
      </c>
      <c r="D38" s="38">
        <v>2.7382276018818237</v>
      </c>
      <c r="E38" s="38">
        <v>3.4326308756518822</v>
      </c>
      <c r="F38" s="38">
        <v>0.15934246903952817</v>
      </c>
      <c r="G38" s="50">
        <v>208.4785777425347</v>
      </c>
      <c r="H38" s="50">
        <v>93.738376453425033</v>
      </c>
      <c r="I38" s="49">
        <v>426</v>
      </c>
      <c r="J38" s="38">
        <v>0.15271232148493644</v>
      </c>
      <c r="K38" s="38">
        <v>7.1563000287101586</v>
      </c>
      <c r="L38" s="38">
        <v>0</v>
      </c>
      <c r="M38" s="38">
        <v>3.2176924524750614</v>
      </c>
      <c r="N38" s="3">
        <v>70.5</v>
      </c>
    </row>
    <row r="39" spans="1:14">
      <c r="A39" s="3" t="s">
        <v>89</v>
      </c>
      <c r="B39" s="22">
        <v>3.3</v>
      </c>
      <c r="C39" s="23">
        <v>2.6583648554286623</v>
      </c>
      <c r="D39" s="38">
        <v>4.9272203731930757</v>
      </c>
      <c r="E39" s="38">
        <v>7.5855852286217385</v>
      </c>
      <c r="F39" s="38">
        <v>0.45102227221362656</v>
      </c>
      <c r="G39" s="50">
        <v>406.24777524259304</v>
      </c>
      <c r="H39" s="50">
        <v>29.373448084273221</v>
      </c>
      <c r="I39" s="49">
        <v>419</v>
      </c>
      <c r="J39" s="38">
        <v>0.48008038844340573</v>
      </c>
      <c r="K39" s="38">
        <v>30.816271230406578</v>
      </c>
      <c r="L39" s="38">
        <v>0</v>
      </c>
      <c r="M39" s="38">
        <v>2.2281479390175045</v>
      </c>
      <c r="N39" s="3">
        <v>72.400000000000006</v>
      </c>
    </row>
    <row r="40" spans="1:14">
      <c r="A40" s="3" t="s">
        <v>90</v>
      </c>
      <c r="B40" s="22">
        <v>3.35</v>
      </c>
      <c r="C40" s="23">
        <v>1.6623374803416693</v>
      </c>
      <c r="D40" s="38">
        <v>4.169892712315141</v>
      </c>
      <c r="E40" s="38">
        <v>5.8322301926568105</v>
      </c>
      <c r="F40" s="38">
        <v>0.4272209520603979</v>
      </c>
      <c r="G40" s="50">
        <v>325.40602242893931</v>
      </c>
      <c r="H40" s="50">
        <v>38.820384794640056</v>
      </c>
      <c r="I40" s="49">
        <v>421</v>
      </c>
      <c r="J40" s="38">
        <v>0.30578203197405007</v>
      </c>
      <c r="K40" s="38">
        <v>18.97842828882419</v>
      </c>
      <c r="L40" s="38">
        <v>0</v>
      </c>
      <c r="M40" s="38">
        <v>2.2640942028985509</v>
      </c>
      <c r="N40" s="3">
        <v>68.900000000000006</v>
      </c>
    </row>
    <row r="41" spans="1:14">
      <c r="A41" s="3" t="s">
        <v>91</v>
      </c>
      <c r="B41" s="22">
        <v>3.4</v>
      </c>
      <c r="C41" s="23">
        <v>0.176601741626909</v>
      </c>
      <c r="D41" s="38">
        <v>0.39700522768600616</v>
      </c>
      <c r="E41" s="38">
        <v>0.5736069693129151</v>
      </c>
      <c r="F41" s="38">
        <v>9.974964633265861</v>
      </c>
      <c r="G41" s="50">
        <v>350.45191828596222</v>
      </c>
      <c r="H41" s="50">
        <v>41.838527037545397</v>
      </c>
      <c r="I41" s="49">
        <v>426</v>
      </c>
      <c r="J41" s="38">
        <v>3.8658012064982344E-2</v>
      </c>
      <c r="K41" s="38">
        <v>2.0102166273790818</v>
      </c>
      <c r="L41" s="38">
        <v>0</v>
      </c>
      <c r="M41" s="38">
        <v>0.2399887069452287</v>
      </c>
      <c r="N41" s="3">
        <v>77.900000000000006</v>
      </c>
    </row>
    <row r="42" spans="1:14">
      <c r="A42" s="3" t="s">
        <v>92</v>
      </c>
      <c r="B42" s="22">
        <v>3.45</v>
      </c>
      <c r="C42" s="23">
        <v>0.7868090492392984</v>
      </c>
      <c r="D42" s="38">
        <v>2.8887844885542036</v>
      </c>
      <c r="E42" s="38">
        <v>3.6755935377935018</v>
      </c>
      <c r="F42" s="38">
        <v>0.12536398076604316</v>
      </c>
      <c r="G42" s="50">
        <v>238.46330556448953</v>
      </c>
      <c r="H42" s="50">
        <v>49.692996375761076</v>
      </c>
      <c r="I42" s="49">
        <v>428</v>
      </c>
      <c r="J42" s="38">
        <v>0.11451682818229439</v>
      </c>
      <c r="K42" s="38">
        <v>8.7649418493371485</v>
      </c>
      <c r="L42" s="38">
        <v>0</v>
      </c>
      <c r="M42" s="38">
        <v>1.8265125635234332</v>
      </c>
      <c r="N42" s="3">
        <v>69.099999999999994</v>
      </c>
    </row>
    <row r="43" spans="1:14">
      <c r="A43" s="3" t="s">
        <v>93</v>
      </c>
      <c r="B43" s="22">
        <v>3.5</v>
      </c>
      <c r="C43" s="23">
        <v>1.0514782571032395</v>
      </c>
      <c r="D43" s="38">
        <v>3.4667247962158907</v>
      </c>
      <c r="E43" s="38">
        <v>4.5182030533191302</v>
      </c>
      <c r="F43" s="38">
        <v>0.28156448185969646</v>
      </c>
      <c r="G43" s="50">
        <v>259.47878658756662</v>
      </c>
      <c r="H43" s="50">
        <v>54.902950028275242</v>
      </c>
      <c r="I43" s="49">
        <v>427</v>
      </c>
      <c r="J43" s="38">
        <v>0.12953238371546386</v>
      </c>
      <c r="K43" s="38">
        <v>11.723778458314865</v>
      </c>
      <c r="L43" s="38">
        <v>0</v>
      </c>
      <c r="M43" s="38">
        <v>2.4806267645398083</v>
      </c>
      <c r="N43" s="3">
        <v>64.3</v>
      </c>
    </row>
    <row r="44" spans="1:14">
      <c r="A44" s="3" t="s">
        <v>94</v>
      </c>
      <c r="B44" s="22">
        <v>3.57</v>
      </c>
      <c r="C44" s="23">
        <v>6.3683935299734012E-2</v>
      </c>
      <c r="D44" s="38">
        <v>0.49697550346668207</v>
      </c>
      <c r="E44" s="38">
        <v>0.56065943876641611</v>
      </c>
      <c r="F44" s="38">
        <v>9.3710637668833261</v>
      </c>
      <c r="G44" s="50">
        <v>75.17186511123316</v>
      </c>
      <c r="H44" s="50">
        <v>176.847942336041</v>
      </c>
      <c r="I44" s="49">
        <v>428</v>
      </c>
      <c r="J44" s="38">
        <v>2.001926245953714E-2</v>
      </c>
      <c r="K44" s="38">
        <v>0.42145815704288725</v>
      </c>
      <c r="L44" s="38">
        <v>0</v>
      </c>
      <c r="M44" s="38">
        <v>0.99151468097120277</v>
      </c>
      <c r="N44" s="3">
        <v>65.8</v>
      </c>
    </row>
    <row r="45" spans="1:14">
      <c r="A45" s="3" t="s">
        <v>95</v>
      </c>
      <c r="B45" s="22">
        <v>3.6</v>
      </c>
      <c r="C45" s="23">
        <v>0.78853599782875217</v>
      </c>
      <c r="D45" s="38">
        <v>3.0912606663997426</v>
      </c>
      <c r="E45" s="38">
        <v>3.8797966642284947</v>
      </c>
      <c r="F45" s="38">
        <v>1.5762810185444076</v>
      </c>
      <c r="G45" s="50">
        <v>226.30372465829905</v>
      </c>
      <c r="H45" s="50">
        <v>48.263202388489539</v>
      </c>
      <c r="I45" s="49">
        <v>427</v>
      </c>
      <c r="J45" s="38">
        <v>0.10502541100858283</v>
      </c>
      <c r="K45" s="38">
        <v>8.7801243603175241</v>
      </c>
      <c r="L45" s="38">
        <v>0</v>
      </c>
      <c r="M45" s="38">
        <v>1.8725141163184642</v>
      </c>
      <c r="N45" s="3">
        <v>58</v>
      </c>
    </row>
    <row r="46" spans="1:14">
      <c r="A46" s="3" t="s">
        <v>96</v>
      </c>
      <c r="B46" s="22">
        <v>3.625</v>
      </c>
      <c r="C46" s="23">
        <v>0.22446611161103203</v>
      </c>
      <c r="D46" s="38">
        <v>0.68457109365282287</v>
      </c>
      <c r="E46" s="38">
        <v>0.9090372052638549</v>
      </c>
      <c r="F46" s="38">
        <v>9.6690319979895367</v>
      </c>
      <c r="G46" s="50">
        <v>276.31107794730849</v>
      </c>
      <c r="H46" s="50">
        <v>48.907651085600989</v>
      </c>
      <c r="I46" s="49">
        <v>427</v>
      </c>
      <c r="J46" s="38">
        <v>4.6554367040812818E-2</v>
      </c>
      <c r="K46" s="38">
        <v>2.5117705008066449</v>
      </c>
      <c r="L46" s="38">
        <v>0</v>
      </c>
      <c r="M46" s="38">
        <v>0.44458874458874464</v>
      </c>
      <c r="N46" s="3">
        <v>63.9</v>
      </c>
    </row>
    <row r="47" spans="1:14">
      <c r="A47" s="3" t="s">
        <v>97</v>
      </c>
      <c r="B47" s="22">
        <v>3.65</v>
      </c>
      <c r="C47" s="23">
        <v>0.23633799551612808</v>
      </c>
      <c r="D47" s="38">
        <v>0.57822306848255589</v>
      </c>
      <c r="E47" s="38">
        <v>0.814561063998684</v>
      </c>
      <c r="F47" s="38">
        <v>9.758630440536761</v>
      </c>
      <c r="G47" s="50">
        <v>330.50989226797122</v>
      </c>
      <c r="H47" s="50">
        <v>38.688160090172317</v>
      </c>
      <c r="I47" s="49">
        <v>427</v>
      </c>
      <c r="J47" s="38">
        <v>5.1690333985514703E-2</v>
      </c>
      <c r="K47" s="38">
        <v>2.6922048950788908</v>
      </c>
      <c r="L47" s="38">
        <v>0</v>
      </c>
      <c r="M47" s="38">
        <v>0.31513868847202181</v>
      </c>
      <c r="N47" s="3">
        <v>64.099999999999994</v>
      </c>
    </row>
    <row r="48" spans="1:14">
      <c r="A48" s="3" t="s">
        <v>98</v>
      </c>
      <c r="B48" s="22">
        <v>3.6749999999999998</v>
      </c>
      <c r="C48" s="23">
        <v>0.11400644388579995</v>
      </c>
      <c r="D48" s="38">
        <v>0.33477223793421679</v>
      </c>
      <c r="E48" s="38">
        <v>0.44877868182001673</v>
      </c>
      <c r="F48" s="38">
        <v>10.524859950447571</v>
      </c>
      <c r="G48" s="50">
        <v>274.47156024882116</v>
      </c>
      <c r="H48" s="50">
        <v>74.370336785606199</v>
      </c>
      <c r="I48" s="49">
        <v>431</v>
      </c>
      <c r="J48" s="38">
        <v>3.2133126523186763E-2</v>
      </c>
      <c r="K48" s="38">
        <v>1.2317698500554926</v>
      </c>
      <c r="L48" s="38">
        <v>0</v>
      </c>
      <c r="M48" s="38">
        <v>0.33375821709155046</v>
      </c>
      <c r="N48" s="3">
        <v>62.6</v>
      </c>
    </row>
    <row r="49" spans="1:14">
      <c r="A49" s="3" t="s">
        <v>99</v>
      </c>
      <c r="B49" s="22">
        <v>3.7</v>
      </c>
      <c r="C49" s="23">
        <v>0.55696638274562149</v>
      </c>
      <c r="D49" s="38">
        <v>2.1187038538929865</v>
      </c>
      <c r="E49" s="38">
        <v>2.675670236638608</v>
      </c>
      <c r="F49" s="38">
        <v>5.74320192424792</v>
      </c>
      <c r="G49" s="50">
        <v>228.14174290794762</v>
      </c>
      <c r="H49" s="50">
        <v>59.973734906709836</v>
      </c>
      <c r="I49" s="49">
        <v>429</v>
      </c>
      <c r="J49" s="38">
        <v>7.8834159286719524E-2</v>
      </c>
      <c r="K49" s="38">
        <v>6.1043207123365262</v>
      </c>
      <c r="L49" s="38">
        <v>0</v>
      </c>
      <c r="M49" s="38">
        <v>1.6046993746993747</v>
      </c>
      <c r="N49" s="3">
        <v>62.4</v>
      </c>
    </row>
    <row r="50" spans="1:14">
      <c r="A50" s="3" t="s">
        <v>100</v>
      </c>
      <c r="B50" s="22">
        <v>3.73</v>
      </c>
      <c r="C50" s="23">
        <v>7.8936438098938091E-2</v>
      </c>
      <c r="D50" s="38">
        <v>0.19357088149596949</v>
      </c>
      <c r="E50" s="38">
        <v>0.27250731959490759</v>
      </c>
      <c r="F50" s="38">
        <v>10.871498751443353</v>
      </c>
      <c r="G50" s="50">
        <v>311.05182431961759</v>
      </c>
      <c r="H50" s="50">
        <v>85.896435524019708</v>
      </c>
      <c r="I50" s="49">
        <v>430</v>
      </c>
      <c r="J50" s="38">
        <v>2.648871840638909E-2</v>
      </c>
      <c r="K50" s="38">
        <v>0.84763898900445089</v>
      </c>
      <c r="L50" s="38">
        <v>0</v>
      </c>
      <c r="M50" s="38">
        <v>0.2340740740740741</v>
      </c>
      <c r="N50" s="3">
        <v>62.4</v>
      </c>
    </row>
    <row r="51" spans="1:14">
      <c r="A51" s="3" t="s">
        <v>101</v>
      </c>
      <c r="B51" s="22">
        <v>3.77</v>
      </c>
      <c r="C51" s="23">
        <v>2.0679408005956934</v>
      </c>
      <c r="D51" s="38">
        <v>3.8004871378919618</v>
      </c>
      <c r="E51" s="38">
        <v>5.8684279384876552</v>
      </c>
      <c r="F51" s="38">
        <v>3.0315923105359017</v>
      </c>
      <c r="G51" s="50">
        <v>411.02691118594822</v>
      </c>
      <c r="H51" s="50">
        <v>29.652477589243329</v>
      </c>
      <c r="I51" s="49">
        <v>426</v>
      </c>
      <c r="J51" s="38">
        <v>0.2223456800850124</v>
      </c>
      <c r="K51" s="38">
        <v>24.120818090739025</v>
      </c>
      <c r="L51" s="38">
        <v>0</v>
      </c>
      <c r="M51" s="38">
        <v>1.7401342793009462</v>
      </c>
      <c r="N51" s="3">
        <v>56.6</v>
      </c>
    </row>
    <row r="52" spans="1:14">
      <c r="A52" s="3" t="s">
        <v>102</v>
      </c>
      <c r="B52" s="22">
        <v>3.82</v>
      </c>
      <c r="C52" s="23">
        <v>1.9121770760464283</v>
      </c>
      <c r="D52" s="38">
        <v>3.0148577059306079</v>
      </c>
      <c r="E52" s="38">
        <v>4.9270347819770359</v>
      </c>
      <c r="F52" s="38">
        <v>3.5131212433865944</v>
      </c>
      <c r="G52" s="50">
        <v>456.24714084654721</v>
      </c>
      <c r="H52" s="50">
        <v>21.829818910496659</v>
      </c>
      <c r="I52" s="49">
        <v>423</v>
      </c>
      <c r="J52" s="38">
        <v>0.2054066779940274</v>
      </c>
      <c r="K52" s="38">
        <v>22.479455321285137</v>
      </c>
      <c r="L52" s="38">
        <v>0</v>
      </c>
      <c r="M52" s="38">
        <v>1.0755627705627708</v>
      </c>
      <c r="N52" s="3">
        <v>62.7</v>
      </c>
    </row>
    <row r="53" spans="1:14">
      <c r="A53" s="3" t="s">
        <v>103</v>
      </c>
      <c r="B53" s="22">
        <v>3.88</v>
      </c>
      <c r="C53" s="23">
        <v>7.9090881493997026E-2</v>
      </c>
      <c r="D53" s="38">
        <v>0.22181351301557306</v>
      </c>
      <c r="E53" s="38">
        <v>0.30090439450957007</v>
      </c>
      <c r="F53" s="38">
        <v>10.000751517526391</v>
      </c>
      <c r="G53" s="50">
        <v>277.08881186085131</v>
      </c>
      <c r="H53" s="50">
        <v>93.080919065474575</v>
      </c>
      <c r="I53" s="49">
        <v>433</v>
      </c>
      <c r="J53" s="38">
        <v>2.7097603376468833E-2</v>
      </c>
      <c r="K53" s="38">
        <v>0.83377241158365656</v>
      </c>
      <c r="L53" s="38">
        <v>0</v>
      </c>
      <c r="M53" s="38">
        <v>0.28008457591790925</v>
      </c>
      <c r="N53" s="3">
        <v>73</v>
      </c>
    </row>
    <row r="54" spans="1:14">
      <c r="A54" s="3" t="s">
        <v>104</v>
      </c>
      <c r="B54" s="22">
        <v>3.93</v>
      </c>
      <c r="C54" s="23">
        <v>1.3415746675472393</v>
      </c>
      <c r="D54" s="38">
        <v>3.2696849350446304</v>
      </c>
      <c r="E54" s="38">
        <v>4.6112596025918702</v>
      </c>
      <c r="F54" s="38">
        <v>4.2004072345261356</v>
      </c>
      <c r="G54" s="50">
        <v>335.12073794279161</v>
      </c>
      <c r="H54" s="50">
        <v>37.367874687164644</v>
      </c>
      <c r="I54" s="49">
        <v>427</v>
      </c>
      <c r="J54" s="38">
        <v>0.14406485057037266</v>
      </c>
      <c r="K54" s="38">
        <v>15.453287208663713</v>
      </c>
      <c r="L54" s="38">
        <v>0</v>
      </c>
      <c r="M54" s="38">
        <v>1.7231297097963765</v>
      </c>
      <c r="N54" s="3">
        <v>68.2</v>
      </c>
    </row>
    <row r="55" spans="1:14">
      <c r="A55" s="3" t="s">
        <v>105</v>
      </c>
      <c r="B55" s="22">
        <v>3.97</v>
      </c>
      <c r="C55" s="23">
        <v>2.1708917571725408</v>
      </c>
      <c r="D55" s="38">
        <v>3.3608126818151742</v>
      </c>
      <c r="E55" s="38">
        <v>5.531704438987715</v>
      </c>
      <c r="F55" s="38">
        <v>4.0801484958631011</v>
      </c>
      <c r="G55" s="50">
        <v>461.51811241596266</v>
      </c>
      <c r="H55" s="50">
        <v>21.782608023251456</v>
      </c>
      <c r="I55" s="49">
        <v>427</v>
      </c>
      <c r="J55" s="38">
        <v>0.2295736335656014</v>
      </c>
      <c r="K55" s="38">
        <v>25.52981791124612</v>
      </c>
      <c r="L55" s="38">
        <v>0</v>
      </c>
      <c r="M55" s="38">
        <v>1.204949494949495</v>
      </c>
      <c r="N55" s="3">
        <v>69.400000000000006</v>
      </c>
    </row>
    <row r="56" spans="1:14">
      <c r="A56" s="3" t="s">
        <v>106</v>
      </c>
      <c r="B56" s="22">
        <v>4</v>
      </c>
      <c r="C56" s="23">
        <v>1.6259041674919845</v>
      </c>
      <c r="D56" s="38">
        <v>3.5953000548323009</v>
      </c>
      <c r="E56" s="38">
        <v>5.2212042223242854</v>
      </c>
      <c r="F56" s="38">
        <v>3.9447521511476964</v>
      </c>
      <c r="G56" s="50">
        <v>360.70322709266156</v>
      </c>
      <c r="H56" s="50">
        <v>34.867478212880393</v>
      </c>
      <c r="I56" s="49">
        <v>429</v>
      </c>
      <c r="J56" s="38">
        <v>0.1579612055772949</v>
      </c>
      <c r="K56" s="38">
        <v>18.833052123022</v>
      </c>
      <c r="L56" s="38">
        <v>0</v>
      </c>
      <c r="M56" s="38">
        <v>1.8205022446689114</v>
      </c>
      <c r="N56" s="3">
        <v>64.599999999999994</v>
      </c>
    </row>
    <row r="57" spans="1:14">
      <c r="A57" s="3" t="s">
        <v>107</v>
      </c>
      <c r="B57" s="22">
        <v>4.08</v>
      </c>
      <c r="C57" s="23">
        <v>0.55345015737208925</v>
      </c>
      <c r="D57" s="38">
        <v>0.76988862037483874</v>
      </c>
      <c r="E57" s="38">
        <v>1.3233387777469279</v>
      </c>
      <c r="F57" s="38">
        <v>10.177716671698606</v>
      </c>
      <c r="G57" s="50">
        <v>488.53892640417229</v>
      </c>
      <c r="H57" s="50">
        <v>30.150246157617012</v>
      </c>
      <c r="I57" s="49">
        <v>427</v>
      </c>
      <c r="J57" s="38">
        <v>7.1946203617890364E-2</v>
      </c>
      <c r="K57" s="38">
        <v>6.4650250574949366</v>
      </c>
      <c r="L57" s="38">
        <v>0</v>
      </c>
      <c r="M57" s="38">
        <v>0.39898989898989901</v>
      </c>
      <c r="N57" s="3">
        <v>72.2</v>
      </c>
    </row>
    <row r="58" spans="1:14">
      <c r="A58" s="3" t="s">
        <v>108</v>
      </c>
      <c r="B58" s="22">
        <v>4.1500000000000004</v>
      </c>
      <c r="C58" s="23">
        <v>2.2963304489198371</v>
      </c>
      <c r="D58" s="38">
        <v>3.3739178115137034</v>
      </c>
      <c r="E58" s="38">
        <v>5.6702482604335405</v>
      </c>
      <c r="F58" s="38">
        <v>2.5058187422407556</v>
      </c>
      <c r="G58" s="50">
        <v>478.52043215485742</v>
      </c>
      <c r="H58" s="50">
        <v>15.862954389116226</v>
      </c>
      <c r="I58" s="49">
        <v>427</v>
      </c>
      <c r="J58" s="38">
        <v>0.23778158073891004</v>
      </c>
      <c r="K58" s="38">
        <v>27.133296480079863</v>
      </c>
      <c r="L58" s="38">
        <v>0</v>
      </c>
      <c r="M58" s="38">
        <v>0.89946889530222873</v>
      </c>
      <c r="N58" s="3">
        <v>65.5</v>
      </c>
    </row>
    <row r="59" spans="1:14">
      <c r="A59" s="3" t="s">
        <v>109</v>
      </c>
      <c r="B59" s="22">
        <v>4.2</v>
      </c>
      <c r="C59" s="23">
        <v>1.3721948125668522</v>
      </c>
      <c r="D59" s="38">
        <v>3.0052159087101864</v>
      </c>
      <c r="E59" s="38">
        <v>4.3774107212770383</v>
      </c>
      <c r="F59" s="38">
        <v>3.5600112916513247</v>
      </c>
      <c r="G59" s="50">
        <v>367.9911257469771</v>
      </c>
      <c r="H59" s="50">
        <v>20.91038634363726</v>
      </c>
      <c r="I59" s="49">
        <v>428</v>
      </c>
      <c r="J59" s="38">
        <v>0.12321787363127723</v>
      </c>
      <c r="K59" s="38">
        <v>16.108482991796244</v>
      </c>
      <c r="L59" s="38">
        <v>0</v>
      </c>
      <c r="M59" s="38">
        <v>0.91533349366682715</v>
      </c>
      <c r="N59" s="3">
        <v>71.3</v>
      </c>
    </row>
    <row r="60" spans="1:14">
      <c r="A60" s="3" t="s">
        <v>146</v>
      </c>
      <c r="B60" s="22">
        <v>4.25</v>
      </c>
      <c r="C60" s="23">
        <v>1.2141393666601592</v>
      </c>
      <c r="D60" s="38">
        <v>2.0089745970080428</v>
      </c>
      <c r="E60" s="38">
        <v>3.2231139636682018</v>
      </c>
      <c r="F60" s="38">
        <v>6.1018131615342268</v>
      </c>
      <c r="G60" s="50">
        <v>443.1055854217671</v>
      </c>
      <c r="H60" s="50">
        <v>20.058316979991538</v>
      </c>
      <c r="I60" s="49">
        <v>429.6521739130435</v>
      </c>
      <c r="J60" s="38">
        <v>0.13395480491329481</v>
      </c>
      <c r="K60" s="38">
        <v>14.281797997522709</v>
      </c>
      <c r="L60" s="38">
        <v>0</v>
      </c>
      <c r="M60" s="38">
        <v>0.64650241545893727</v>
      </c>
      <c r="N60" s="3">
        <v>63.4</v>
      </c>
    </row>
    <row r="61" spans="1:14">
      <c r="A61" s="3" t="s">
        <v>147</v>
      </c>
      <c r="B61" s="22">
        <v>4.33</v>
      </c>
      <c r="C61" s="23">
        <v>0.50466874211250479</v>
      </c>
      <c r="D61" s="38">
        <v>0.91085448975386063</v>
      </c>
      <c r="E61" s="38">
        <v>1.4155232318663655</v>
      </c>
      <c r="F61" s="38">
        <v>9.8098978328325863</v>
      </c>
      <c r="G61" s="50">
        <v>413.82777893876442</v>
      </c>
      <c r="H61" s="50">
        <v>35.311351108159577</v>
      </c>
      <c r="I61" s="49">
        <v>429.60869565217394</v>
      </c>
      <c r="J61" s="38">
        <v>5.8276851517341043E-2</v>
      </c>
      <c r="K61" s="38">
        <v>5.8578283507947972</v>
      </c>
      <c r="L61" s="38">
        <v>0</v>
      </c>
      <c r="M61" s="38">
        <v>0.49984037842190016</v>
      </c>
      <c r="N61" s="3">
        <v>60.2</v>
      </c>
    </row>
    <row r="62" spans="1:14">
      <c r="A62" s="3" t="s">
        <v>30</v>
      </c>
      <c r="B62" s="22">
        <v>4.4000000000000004</v>
      </c>
      <c r="C62" s="23">
        <v>0.60257780434950037</v>
      </c>
      <c r="D62" s="38">
        <v>2.2454063161831348</v>
      </c>
      <c r="E62" s="38">
        <v>2.8479841205326353</v>
      </c>
      <c r="F62" s="38">
        <v>5.2462192839288111</v>
      </c>
      <c r="G62" s="50">
        <v>235.10719921368747</v>
      </c>
      <c r="H62" s="50">
        <v>52.680494767761203</v>
      </c>
      <c r="I62" s="49">
        <v>428.56521739130437</v>
      </c>
      <c r="J62" s="38">
        <v>7.1168101001238646E-2</v>
      </c>
      <c r="K62" s="38">
        <v>6.6958156998348475</v>
      </c>
      <c r="L62" s="38">
        <v>0</v>
      </c>
      <c r="M62" s="38">
        <v>1.5003321256038649</v>
      </c>
      <c r="N62" s="3">
        <v>74.5</v>
      </c>
    </row>
    <row r="63" spans="1:14">
      <c r="A63" s="3" t="s">
        <v>148</v>
      </c>
      <c r="B63" s="22">
        <v>4.45</v>
      </c>
      <c r="C63" s="23">
        <v>0.68633098347640453</v>
      </c>
      <c r="D63" s="38">
        <v>2.3305286951621018</v>
      </c>
      <c r="E63" s="38">
        <v>3.0168596786385065</v>
      </c>
      <c r="F63" s="38">
        <v>4.6156597452495376</v>
      </c>
      <c r="G63" s="50">
        <v>256.21694741746921</v>
      </c>
      <c r="H63" s="50">
        <v>45.530623044139269</v>
      </c>
      <c r="I63" s="49">
        <v>427.52173913043481</v>
      </c>
      <c r="J63" s="38">
        <v>8.7996650495458295E-2</v>
      </c>
      <c r="K63" s="38">
        <v>7.7297057764760533</v>
      </c>
      <c r="L63" s="38">
        <v>0</v>
      </c>
      <c r="M63" s="38">
        <v>1.3735950080515298</v>
      </c>
      <c r="N63" s="3">
        <v>74.5</v>
      </c>
    </row>
    <row r="64" spans="1:14">
      <c r="A64" s="3" t="s">
        <v>149</v>
      </c>
      <c r="B64" s="22">
        <v>4.5</v>
      </c>
      <c r="C64" s="23">
        <v>1.6556886168447145</v>
      </c>
      <c r="D64" s="38">
        <v>2.4865979418305799</v>
      </c>
      <c r="E64" s="38">
        <v>4.1422865586752948</v>
      </c>
      <c r="F64" s="38">
        <v>5.003718335002783</v>
      </c>
      <c r="G64" s="50">
        <v>468.15915136812833</v>
      </c>
      <c r="H64" s="50">
        <v>26.305591456098927</v>
      </c>
      <c r="I64" s="49">
        <v>428.47826086956519</v>
      </c>
      <c r="J64" s="38">
        <v>0.19751613852188277</v>
      </c>
      <c r="K64" s="38">
        <v>19.392493600330308</v>
      </c>
      <c r="L64" s="38">
        <v>0</v>
      </c>
      <c r="M64" s="38">
        <v>1.0896529790660225</v>
      </c>
      <c r="N64" s="3">
        <v>63.9</v>
      </c>
    </row>
    <row r="65" spans="1:14">
      <c r="A65" s="3" t="s">
        <v>31</v>
      </c>
      <c r="B65" s="22">
        <v>4.55</v>
      </c>
      <c r="C65" s="23">
        <v>1.0181826624222634</v>
      </c>
      <c r="D65" s="38">
        <v>1.8514912826273262</v>
      </c>
      <c r="E65" s="38">
        <v>2.8696739450495894</v>
      </c>
      <c r="F65" s="38">
        <v>5.9900614413476747</v>
      </c>
      <c r="G65" s="50">
        <v>411.97672739558442</v>
      </c>
      <c r="H65" s="50">
        <v>35.253670319804726</v>
      </c>
      <c r="I65" s="49">
        <v>429.43478260869563</v>
      </c>
      <c r="J65" s="38">
        <v>0.11245201473472337</v>
      </c>
      <c r="K65" s="38">
        <v>11.82238880573906</v>
      </c>
      <c r="L65" s="38">
        <v>0</v>
      </c>
      <c r="M65" s="38">
        <v>1.0116653918411165</v>
      </c>
      <c r="N65" s="3">
        <v>70.400000000000006</v>
      </c>
    </row>
    <row r="66" spans="1:14">
      <c r="A66" s="3" t="s">
        <v>150</v>
      </c>
      <c r="B66" s="22">
        <v>4.5999999999999996</v>
      </c>
      <c r="C66" s="23">
        <v>1.0270063044080584</v>
      </c>
      <c r="D66" s="38">
        <v>1.8557521224476272</v>
      </c>
      <c r="E66" s="38">
        <v>2.8827584268556858</v>
      </c>
      <c r="F66" s="38">
        <v>5.9183599082322704</v>
      </c>
      <c r="G66" s="50">
        <v>415.65851365652441</v>
      </c>
      <c r="H66" s="50">
        <v>31.021809114978257</v>
      </c>
      <c r="I66" s="49">
        <v>429.39130434782606</v>
      </c>
      <c r="J66" s="38">
        <v>9.7288999277456656E-2</v>
      </c>
      <c r="K66" s="38">
        <v>11.982430829376549</v>
      </c>
      <c r="L66" s="38">
        <v>0</v>
      </c>
      <c r="M66" s="38">
        <v>0.89428381642512089</v>
      </c>
      <c r="N66" s="3">
        <v>68.099999999999994</v>
      </c>
    </row>
    <row r="67" spans="1:14">
      <c r="A67" s="3" t="s">
        <v>151</v>
      </c>
      <c r="B67" s="22">
        <v>4.6500000000000004</v>
      </c>
      <c r="C67" s="23">
        <v>1.2627516875739697</v>
      </c>
      <c r="D67" s="38">
        <v>2.2901103141126384</v>
      </c>
      <c r="E67" s="38">
        <v>3.5528620016866084</v>
      </c>
      <c r="F67" s="38">
        <v>5.8197867341308411</v>
      </c>
      <c r="G67" s="50">
        <v>415.6074057682884</v>
      </c>
      <c r="H67" s="50">
        <v>28.782145443979726</v>
      </c>
      <c r="I67" s="49">
        <v>429.3478260869565</v>
      </c>
      <c r="J67" s="38">
        <v>0.1119083305377787</v>
      </c>
      <c r="K67" s="38">
        <v>14.765957595736994</v>
      </c>
      <c r="L67" s="38">
        <v>0</v>
      </c>
      <c r="M67" s="38">
        <v>1.0225899087493291</v>
      </c>
      <c r="N67" s="3">
        <v>70.099999999999994</v>
      </c>
    </row>
    <row r="68" spans="1:14">
      <c r="A68" s="3" t="s">
        <v>32</v>
      </c>
      <c r="B68" s="22">
        <v>4.7</v>
      </c>
      <c r="C68" s="23">
        <v>1.3611461585635507</v>
      </c>
      <c r="D68" s="38">
        <v>2.5243939899193024</v>
      </c>
      <c r="E68" s="38">
        <v>3.8855401484828533</v>
      </c>
      <c r="F68" s="38">
        <v>4.3614374875658646</v>
      </c>
      <c r="G68" s="50">
        <v>408.84846099116299</v>
      </c>
      <c r="H68" s="50">
        <v>30.383098846288362</v>
      </c>
      <c r="I68" s="49">
        <v>430.30434782608694</v>
      </c>
      <c r="J68" s="38">
        <v>0.12546755780346822</v>
      </c>
      <c r="K68" s="38">
        <v>15.885971098265895</v>
      </c>
      <c r="L68" s="38">
        <v>0</v>
      </c>
      <c r="M68" s="38">
        <v>1.1805475040257649</v>
      </c>
      <c r="N68" s="3">
        <v>61.3</v>
      </c>
    </row>
    <row r="69" spans="1:14">
      <c r="A69" s="3" t="s">
        <v>152</v>
      </c>
      <c r="B69" s="22">
        <v>4.75</v>
      </c>
      <c r="C69" s="23">
        <v>2.1138785662905835</v>
      </c>
      <c r="D69" s="38">
        <v>2.9845576328241905</v>
      </c>
      <c r="E69" s="38">
        <v>5.098436199114774</v>
      </c>
      <c r="F69" s="38">
        <v>3.7161087626540228</v>
      </c>
      <c r="G69" s="50">
        <v>488.46916266667148</v>
      </c>
      <c r="H69" s="50">
        <v>22.202250815438912</v>
      </c>
      <c r="I69" s="49">
        <v>429.26086956521738</v>
      </c>
      <c r="J69" s="38">
        <v>0.19217792952621801</v>
      </c>
      <c r="K69" s="38">
        <v>24.904288610910406</v>
      </c>
      <c r="L69" s="38">
        <v>0</v>
      </c>
      <c r="M69" s="38">
        <v>1.1319675925925925</v>
      </c>
      <c r="N69" s="3">
        <v>65.8</v>
      </c>
    </row>
    <row r="70" spans="1:14">
      <c r="A70" s="3" t="s">
        <v>153</v>
      </c>
      <c r="B70" s="22">
        <v>4.8</v>
      </c>
      <c r="C70" s="23">
        <v>1.5988839380256565</v>
      </c>
      <c r="D70" s="38">
        <v>2.4622236759250997</v>
      </c>
      <c r="E70" s="38">
        <v>4.0611076139507567</v>
      </c>
      <c r="F70" s="38">
        <v>4.8202478651967047</v>
      </c>
      <c r="G70" s="50">
        <v>462.3771411261875</v>
      </c>
      <c r="H70" s="50">
        <v>26.918350268469226</v>
      </c>
      <c r="I70" s="49">
        <v>430.21739130434781</v>
      </c>
      <c r="J70" s="38">
        <v>0.12682275882535096</v>
      </c>
      <c r="K70" s="38">
        <v>18.777633283443436</v>
      </c>
      <c r="L70" s="38">
        <v>0</v>
      </c>
      <c r="M70" s="38">
        <v>1.0931831723027376</v>
      </c>
      <c r="N70" s="3">
        <v>57.7</v>
      </c>
    </row>
    <row r="71" spans="1:14">
      <c r="A71" s="3" t="s">
        <v>33</v>
      </c>
      <c r="B71" s="22">
        <v>4.8499999999999996</v>
      </c>
      <c r="C71" s="23">
        <v>1.9930327052226673</v>
      </c>
      <c r="D71" s="38">
        <v>2.896495614447383</v>
      </c>
      <c r="E71" s="38">
        <v>4.8895283196700507</v>
      </c>
      <c r="F71" s="38">
        <v>4.7206324105578483</v>
      </c>
      <c r="G71" s="50">
        <v>478.37105132654352</v>
      </c>
      <c r="H71" s="50">
        <v>25.795659933451567</v>
      </c>
      <c r="I71" s="49">
        <v>428.17391304347825</v>
      </c>
      <c r="J71" s="38">
        <v>0.2079118935796862</v>
      </c>
      <c r="K71" s="38">
        <v>23.3900880277147</v>
      </c>
      <c r="L71" s="38">
        <v>0</v>
      </c>
      <c r="M71" s="38">
        <v>1.2612860976918949</v>
      </c>
      <c r="N71" s="3">
        <v>58.2</v>
      </c>
    </row>
    <row r="72" spans="1:14">
      <c r="A72" s="3" t="s">
        <v>154</v>
      </c>
      <c r="B72" s="22">
        <v>4.9000000000000004</v>
      </c>
      <c r="C72" s="23">
        <v>1.1013081188232381</v>
      </c>
      <c r="D72" s="38">
        <v>2.2174112054482094</v>
      </c>
      <c r="E72" s="38">
        <v>3.3187193242714477</v>
      </c>
      <c r="F72" s="38">
        <v>5.5422504413415723</v>
      </c>
      <c r="G72" s="50">
        <v>385.87440152794937</v>
      </c>
      <c r="H72" s="50">
        <v>32.38121702745169</v>
      </c>
      <c r="I72" s="49">
        <v>428.13043478260869</v>
      </c>
      <c r="J72" s="38">
        <v>0.10957080924855492</v>
      </c>
      <c r="K72" s="38">
        <v>12.806088330924855</v>
      </c>
      <c r="L72" s="38">
        <v>0</v>
      </c>
      <c r="M72" s="38">
        <v>1.0746417069243157</v>
      </c>
      <c r="N72" s="3">
        <v>62.3</v>
      </c>
    </row>
    <row r="73" spans="1:14">
      <c r="A73" s="3" t="s">
        <v>155</v>
      </c>
      <c r="B73" s="22">
        <v>5</v>
      </c>
      <c r="C73" s="23">
        <v>0.66017373349882469</v>
      </c>
      <c r="D73" s="38">
        <v>1.2637087710693991</v>
      </c>
      <c r="E73" s="38">
        <v>1.9238825045682237</v>
      </c>
      <c r="F73" s="38">
        <v>8.7349587489933427</v>
      </c>
      <c r="G73" s="50">
        <v>399.21217815881334</v>
      </c>
      <c r="H73" s="50">
        <v>30.764037187362941</v>
      </c>
      <c r="I73" s="49">
        <v>428.08695652173913</v>
      </c>
      <c r="J73" s="38">
        <v>7.904831428055327E-2</v>
      </c>
      <c r="K73" s="38">
        <v>7.6803732517031378</v>
      </c>
      <c r="L73" s="38">
        <v>0</v>
      </c>
      <c r="M73" s="38">
        <v>0.59186392914653785</v>
      </c>
      <c r="N73" s="3">
        <v>61.5</v>
      </c>
    </row>
    <row r="74" spans="1:14">
      <c r="A74" s="3" t="s">
        <v>34</v>
      </c>
      <c r="B74" s="22">
        <v>5.05</v>
      </c>
      <c r="C74" s="23">
        <v>1.4934976753145519</v>
      </c>
      <c r="D74" s="38">
        <v>2.270858291388246</v>
      </c>
      <c r="E74" s="38">
        <v>3.7643559667027979</v>
      </c>
      <c r="F74" s="38">
        <v>6.4002064167442594</v>
      </c>
      <c r="G74" s="50">
        <v>463.94602342914402</v>
      </c>
      <c r="H74" s="50">
        <v>29.102896860737882</v>
      </c>
      <c r="I74" s="49">
        <v>429.04347826086956</v>
      </c>
      <c r="J74" s="38">
        <v>0.16938890121800163</v>
      </c>
      <c r="K74" s="38">
        <v>17.464579815235343</v>
      </c>
      <c r="L74" s="38">
        <v>0</v>
      </c>
      <c r="M74" s="38">
        <v>1.0955366344605477</v>
      </c>
      <c r="N74" s="3">
        <v>77</v>
      </c>
    </row>
    <row r="75" spans="1:14">
      <c r="A75" s="3" t="s">
        <v>156</v>
      </c>
      <c r="B75" s="22">
        <v>5.0999999999999996</v>
      </c>
      <c r="C75" s="23">
        <v>2.2850679581600484</v>
      </c>
      <c r="D75" s="38">
        <v>3.3479752819479551</v>
      </c>
      <c r="E75" s="38">
        <v>5.6330432401080035</v>
      </c>
      <c r="F75" s="38">
        <v>5.0328336985828637</v>
      </c>
      <c r="G75" s="50">
        <v>476.13464299879001</v>
      </c>
      <c r="H75" s="50">
        <v>24.285218643940166</v>
      </c>
      <c r="I75" s="49">
        <v>430.89473684210526</v>
      </c>
      <c r="J75" s="38">
        <v>0.26056284370612265</v>
      </c>
      <c r="K75" s="38">
        <v>26.820870321255715</v>
      </c>
      <c r="L75" s="38">
        <v>0</v>
      </c>
      <c r="M75" s="38">
        <v>1.3679968671679199</v>
      </c>
      <c r="N75" s="3">
        <v>63</v>
      </c>
    </row>
    <row r="76" spans="1:14">
      <c r="A76" s="3" t="s">
        <v>157</v>
      </c>
      <c r="B76" s="22">
        <v>5.15</v>
      </c>
      <c r="C76" s="23">
        <v>0.75573902359384726</v>
      </c>
      <c r="D76" s="38">
        <v>2.4228239946762136</v>
      </c>
      <c r="E76" s="38">
        <v>3.1785630182700606</v>
      </c>
      <c r="F76" s="38">
        <v>3.9630329402247906</v>
      </c>
      <c r="G76" s="49">
        <v>269.0297303529033</v>
      </c>
      <c r="H76" s="49">
        <v>44.364698501930469</v>
      </c>
      <c r="I76" s="49">
        <v>431.78947368421052</v>
      </c>
      <c r="J76" s="38">
        <v>9.0649606188859158E-2</v>
      </c>
      <c r="K76" s="38">
        <v>8.5512795171490481</v>
      </c>
      <c r="L76" s="38">
        <v>0</v>
      </c>
      <c r="M76" s="38">
        <v>1.4101598997493736</v>
      </c>
      <c r="N76" s="3">
        <v>78.5</v>
      </c>
    </row>
    <row r="77" spans="1:14">
      <c r="A77" s="3" t="s">
        <v>37</v>
      </c>
      <c r="B77" s="22">
        <v>5.2</v>
      </c>
      <c r="C77" s="23">
        <v>0.32970930159996897</v>
      </c>
      <c r="D77" s="38">
        <v>2.2979349383519905</v>
      </c>
      <c r="E77" s="38">
        <v>2.6276442399519593</v>
      </c>
      <c r="F77" s="38">
        <v>0.40246498342305415</v>
      </c>
      <c r="G77" s="49">
        <v>82.126007731332777</v>
      </c>
      <c r="H77" s="49">
        <v>201.97055077580356</v>
      </c>
      <c r="I77" s="49">
        <v>430.68421052631578</v>
      </c>
      <c r="J77" s="38">
        <v>7.0588108325159188E-2</v>
      </c>
      <c r="K77" s="38">
        <v>2.1579793116548664</v>
      </c>
      <c r="L77" s="38">
        <v>0</v>
      </c>
      <c r="M77" s="38">
        <v>5.3070675438596497</v>
      </c>
      <c r="N77" s="3">
        <v>65.3</v>
      </c>
    </row>
    <row r="78" spans="1:14">
      <c r="A78" s="3" t="s">
        <v>158</v>
      </c>
      <c r="B78" s="22">
        <v>5.25</v>
      </c>
      <c r="C78" s="23">
        <v>0.32158251085352157</v>
      </c>
      <c r="D78" s="38">
        <v>2.175072649620204</v>
      </c>
      <c r="E78" s="38">
        <v>2.4966551604737255</v>
      </c>
      <c r="F78" s="38">
        <v>2.0097631281141144</v>
      </c>
      <c r="G78" s="49">
        <v>122.12128845922476</v>
      </c>
      <c r="H78" s="49">
        <v>94.600273354056043</v>
      </c>
      <c r="I78" s="49">
        <v>436.57894736842104</v>
      </c>
      <c r="J78" s="38">
        <v>4.9469677174621758E-2</v>
      </c>
      <c r="K78" s="38">
        <v>3.0489474503542389</v>
      </c>
      <c r="L78" s="38">
        <v>0</v>
      </c>
      <c r="M78" s="38">
        <v>2.3618426065162907</v>
      </c>
      <c r="N78" s="3">
        <v>72.099999999999994</v>
      </c>
    </row>
    <row r="79" spans="1:14">
      <c r="A79" s="3" t="s">
        <v>159</v>
      </c>
      <c r="B79" s="22">
        <v>5.3</v>
      </c>
      <c r="C79" s="23">
        <v>0.28886827968829309</v>
      </c>
      <c r="D79" s="38">
        <v>1.613525641912136</v>
      </c>
      <c r="E79" s="38">
        <v>1.9023939216004291</v>
      </c>
      <c r="F79" s="38">
        <v>2.9678532438234355</v>
      </c>
      <c r="G79" s="49">
        <v>158.86295285397517</v>
      </c>
      <c r="H79" s="49">
        <v>67.79299675952926</v>
      </c>
      <c r="I79" s="49">
        <v>437.4736842105263</v>
      </c>
      <c r="J79" s="38">
        <v>3.4366144280316153E-2</v>
      </c>
      <c r="K79" s="38">
        <v>3.0221991587689794</v>
      </c>
      <c r="L79" s="38">
        <v>0</v>
      </c>
      <c r="M79" s="38">
        <v>1.2896898496240603</v>
      </c>
      <c r="N79" s="3">
        <v>66</v>
      </c>
    </row>
    <row r="80" spans="1:14">
      <c r="A80" s="3" t="s">
        <v>35</v>
      </c>
      <c r="B80" s="22">
        <v>5.35</v>
      </c>
      <c r="C80" s="23">
        <v>0.14803556091803241</v>
      </c>
      <c r="D80" s="38">
        <v>1.0295294652765064</v>
      </c>
      <c r="E80" s="38">
        <v>1.1775650261945387</v>
      </c>
      <c r="F80" s="38">
        <v>2.560700091961877</v>
      </c>
      <c r="G80" s="49">
        <v>122.88852486732981</v>
      </c>
      <c r="H80" s="49">
        <v>76.496666846375334</v>
      </c>
      <c r="I80" s="49">
        <v>436.36842105263156</v>
      </c>
      <c r="J80" s="38">
        <v>4.0478106015218306E-2</v>
      </c>
      <c r="K80" s="38">
        <v>1.4470922900440544</v>
      </c>
      <c r="L80" s="38">
        <v>0</v>
      </c>
      <c r="M80" s="38">
        <v>0.90079799498746871</v>
      </c>
      <c r="N80" s="3">
        <v>60.1</v>
      </c>
    </row>
    <row r="81" spans="1:14">
      <c r="A81" s="3" t="s">
        <v>160</v>
      </c>
      <c r="B81" s="22">
        <v>5.4</v>
      </c>
      <c r="C81" s="23">
        <v>0.22296789362957131</v>
      </c>
      <c r="D81" s="38">
        <v>1.2176824780246631</v>
      </c>
      <c r="E81" s="38">
        <v>1.4406503716542345</v>
      </c>
      <c r="F81" s="38">
        <v>3.0509619287476744</v>
      </c>
      <c r="G81" s="49">
        <v>163.15383533407274</v>
      </c>
      <c r="H81" s="49">
        <v>65.389935643822469</v>
      </c>
      <c r="I81" s="49">
        <v>437.26315789473682</v>
      </c>
      <c r="J81" s="38">
        <v>2.6341545134836154E-2</v>
      </c>
      <c r="K81" s="38">
        <v>2.350476335108457</v>
      </c>
      <c r="L81" s="38">
        <v>0</v>
      </c>
      <c r="M81" s="38">
        <v>0.94204035087719307</v>
      </c>
      <c r="N81" s="3">
        <v>70.099999999999994</v>
      </c>
    </row>
    <row r="82" spans="1:14">
      <c r="A82" s="3" t="s">
        <v>161</v>
      </c>
      <c r="B82" s="22">
        <v>5.45</v>
      </c>
      <c r="C82" s="23">
        <v>0.28567003859150891</v>
      </c>
      <c r="D82" s="38">
        <v>1.5878426465771667</v>
      </c>
      <c r="E82" s="38">
        <v>1.8735126851686756</v>
      </c>
      <c r="F82" s="38">
        <v>2.7026088642139672</v>
      </c>
      <c r="G82" s="49">
        <v>162.420045563971</v>
      </c>
      <c r="H82" s="49">
        <v>59.186731752417366</v>
      </c>
      <c r="I82" s="49">
        <v>437.15789473684208</v>
      </c>
      <c r="J82" s="38">
        <v>3.448688177817439E-2</v>
      </c>
      <c r="K82" s="38">
        <v>3.04296015689774</v>
      </c>
      <c r="L82" s="38">
        <v>0</v>
      </c>
      <c r="M82" s="38">
        <v>1.1088709273182957</v>
      </c>
      <c r="N82" s="3">
        <v>62.3</v>
      </c>
    </row>
    <row r="83" spans="1:14">
      <c r="A83" s="3" t="s">
        <v>162</v>
      </c>
      <c r="B83" s="22">
        <v>5.5</v>
      </c>
      <c r="C83" s="23">
        <v>0.11787192374278871</v>
      </c>
      <c r="D83" s="38">
        <v>0.27307300817942937</v>
      </c>
      <c r="E83" s="38">
        <v>0.39094493192221808</v>
      </c>
      <c r="F83" s="38">
        <v>10.425484381170792</v>
      </c>
      <c r="G83" s="49">
        <v>342.8782022344015</v>
      </c>
      <c r="H83" s="49">
        <v>47.006376758865393</v>
      </c>
      <c r="I83" s="49">
        <v>435.05263157894734</v>
      </c>
      <c r="J83" s="38">
        <v>1.9294571311914178E-2</v>
      </c>
      <c r="K83" s="38">
        <v>1.3404649543014062</v>
      </c>
      <c r="L83" s="38">
        <v>0</v>
      </c>
      <c r="M83" s="38">
        <v>0.18376904761904764</v>
      </c>
      <c r="N83" s="3">
        <v>76.3</v>
      </c>
    </row>
    <row r="84" spans="1:14">
      <c r="A84" s="3" t="s">
        <v>163</v>
      </c>
      <c r="B84" s="22">
        <v>5.55</v>
      </c>
      <c r="C84" s="23">
        <v>0.24253515109848356</v>
      </c>
      <c r="D84" s="38">
        <v>1.1567808279695535</v>
      </c>
      <c r="E84" s="38">
        <v>1.399315979068037</v>
      </c>
      <c r="F84" s="38">
        <v>6.9669944456011406</v>
      </c>
      <c r="G84" s="49">
        <v>185.27287953809153</v>
      </c>
      <c r="H84" s="49">
        <v>67.252156733417834</v>
      </c>
      <c r="I84" s="49">
        <v>435.94736842105266</v>
      </c>
      <c r="J84" s="38">
        <v>2.0333749084360711E-2</v>
      </c>
      <c r="K84" s="38">
        <v>2.5925530082559902</v>
      </c>
      <c r="L84" s="38">
        <v>0</v>
      </c>
      <c r="M84" s="38">
        <v>0.94107017543859661</v>
      </c>
      <c r="N84" s="3">
        <v>75.599999999999994</v>
      </c>
    </row>
    <row r="85" spans="1:14">
      <c r="A85" s="3" t="s">
        <v>164</v>
      </c>
      <c r="B85" s="22">
        <v>5.6</v>
      </c>
      <c r="C85" s="23">
        <v>8.6687776381655965E-2</v>
      </c>
      <c r="D85" s="38">
        <v>0.34850396825409935</v>
      </c>
      <c r="E85" s="38">
        <v>0.43519174463575533</v>
      </c>
      <c r="F85" s="38">
        <v>11.109248695690045</v>
      </c>
      <c r="G85" s="49">
        <v>210.50124478496866</v>
      </c>
      <c r="H85" s="49">
        <v>80.500683927331195</v>
      </c>
      <c r="I85" s="49">
        <v>435.84210526315792</v>
      </c>
      <c r="J85" s="38">
        <v>1.323232501730659E-2</v>
      </c>
      <c r="K85" s="38">
        <v>0.91608403965968699</v>
      </c>
      <c r="L85" s="38">
        <v>0</v>
      </c>
      <c r="M85" s="38">
        <v>0.35033233082706772</v>
      </c>
      <c r="N85" s="3">
        <v>62.9</v>
      </c>
    </row>
    <row r="86" spans="1:14">
      <c r="A86" s="3" t="s">
        <v>36</v>
      </c>
      <c r="B86" s="22">
        <v>5.65</v>
      </c>
      <c r="C86" s="23">
        <v>0.11711009453758672</v>
      </c>
      <c r="D86" s="38">
        <v>0.80588703475111989</v>
      </c>
      <c r="E86" s="38">
        <v>0.92299712928870659</v>
      </c>
      <c r="F86" s="38">
        <v>5.3804138205744607</v>
      </c>
      <c r="G86" s="49">
        <v>128.07229790949469</v>
      </c>
      <c r="H86" s="49">
        <v>68.740727052131433</v>
      </c>
      <c r="I86" s="49">
        <v>437.73684210526318</v>
      </c>
      <c r="J86" s="38">
        <v>2.0381097122736488E-2</v>
      </c>
      <c r="K86" s="38">
        <v>1.1821036331187162</v>
      </c>
      <c r="L86" s="38">
        <v>0</v>
      </c>
      <c r="M86" s="38">
        <v>0.63447493734335847</v>
      </c>
      <c r="N86" s="3">
        <v>71.099999999999994</v>
      </c>
    </row>
    <row r="87" spans="1:14">
      <c r="A87" s="3" t="s">
        <v>165</v>
      </c>
      <c r="B87" s="22">
        <v>5.7</v>
      </c>
      <c r="C87" s="23">
        <v>0.19963823668404132</v>
      </c>
      <c r="D87" s="38">
        <v>1.2437034175522341</v>
      </c>
      <c r="E87" s="38">
        <v>1.4433416542362754</v>
      </c>
      <c r="F87" s="38">
        <v>3.7542157567859076</v>
      </c>
      <c r="G87" s="49">
        <v>143.49230931059151</v>
      </c>
      <c r="H87" s="49">
        <v>64.442881534733971</v>
      </c>
      <c r="I87" s="49">
        <v>433.63157894736844</v>
      </c>
      <c r="J87" s="38">
        <v>2.856667959869413E-2</v>
      </c>
      <c r="K87" s="38">
        <v>2.0710842709053243</v>
      </c>
      <c r="L87" s="38">
        <v>0</v>
      </c>
      <c r="M87" s="38">
        <v>0.93013095238095245</v>
      </c>
      <c r="N87" s="3">
        <v>69.5</v>
      </c>
    </row>
    <row r="88" spans="1:14">
      <c r="A88" s="3" t="s">
        <v>166</v>
      </c>
      <c r="B88" s="22">
        <v>5.8</v>
      </c>
      <c r="C88" s="23">
        <v>0.12551681712139665</v>
      </c>
      <c r="D88" s="38">
        <v>0.9591671493432764</v>
      </c>
      <c r="E88" s="38">
        <v>1.084683966464673</v>
      </c>
      <c r="F88" s="38">
        <v>3.8630199787732704</v>
      </c>
      <c r="G88" s="49">
        <v>112.05959751095547</v>
      </c>
      <c r="H88" s="49">
        <v>76.957610970190984</v>
      </c>
      <c r="I88" s="49">
        <v>434.5263157894737</v>
      </c>
      <c r="J88" s="38">
        <v>2.2471289677223494E-2</v>
      </c>
      <c r="K88" s="38">
        <v>1.2154924870861799</v>
      </c>
      <c r="L88" s="38">
        <v>0</v>
      </c>
      <c r="M88" s="38">
        <v>0.8347468671679199</v>
      </c>
      <c r="N88" s="3">
        <v>64.5</v>
      </c>
    </row>
    <row r="89" spans="1:14">
      <c r="A89" s="3" t="s">
        <v>167</v>
      </c>
      <c r="B89" s="22">
        <v>5.9</v>
      </c>
      <c r="C89" s="23">
        <v>0.10026060931932315</v>
      </c>
      <c r="D89" s="38">
        <v>0.82506196198533421</v>
      </c>
      <c r="E89" s="38">
        <v>0.92532257130465734</v>
      </c>
      <c r="F89" s="38">
        <v>3.6597764723202406</v>
      </c>
      <c r="G89" s="49">
        <v>110.51345668280696</v>
      </c>
      <c r="H89" s="49">
        <v>53.226036692685824</v>
      </c>
      <c r="I89" s="49">
        <v>432.42105263157896</v>
      </c>
      <c r="J89" s="38">
        <v>2.3519937057345185E-2</v>
      </c>
      <c r="K89" s="38">
        <v>1.0226059590150081</v>
      </c>
      <c r="L89" s="38">
        <v>0</v>
      </c>
      <c r="M89" s="38">
        <v>0.49251253132832085</v>
      </c>
      <c r="N89" s="3">
        <v>70.8</v>
      </c>
    </row>
    <row r="90" spans="1:14">
      <c r="A90" s="3" t="s">
        <v>168</v>
      </c>
      <c r="B90" s="22">
        <v>6</v>
      </c>
      <c r="C90" s="23">
        <v>7.8422267944458002E-2</v>
      </c>
      <c r="D90" s="38">
        <v>0.66213972062400872</v>
      </c>
      <c r="E90" s="38">
        <v>0.74056198856846667</v>
      </c>
      <c r="F90" s="38">
        <v>4.0272231484197292</v>
      </c>
      <c r="G90" s="49">
        <v>102.30127390760828</v>
      </c>
      <c r="H90" s="49">
        <v>69.373989134497847</v>
      </c>
      <c r="I90" s="49">
        <v>433.31578947368422</v>
      </c>
      <c r="J90" s="38">
        <v>1.8428213879539242E-2</v>
      </c>
      <c r="K90" s="38">
        <v>0.75760434838105783</v>
      </c>
      <c r="L90" s="38">
        <v>0</v>
      </c>
      <c r="M90" s="38">
        <v>0.5137573934837093</v>
      </c>
      <c r="N90" s="3">
        <v>75.2</v>
      </c>
    </row>
    <row r="91" spans="1:14">
      <c r="A91" s="3" t="s">
        <v>169</v>
      </c>
      <c r="B91" s="22">
        <v>6.1</v>
      </c>
      <c r="C91" s="23">
        <v>6.1519104491638374E-2</v>
      </c>
      <c r="D91" s="38">
        <v>0.50486384070436496</v>
      </c>
      <c r="E91" s="38">
        <v>0.5663829451960033</v>
      </c>
      <c r="F91" s="38">
        <v>5.5125358115535432</v>
      </c>
      <c r="G91" s="49">
        <v>101.34222560749816</v>
      </c>
      <c r="H91" s="49">
        <v>80.483330848066558</v>
      </c>
      <c r="I91" s="49">
        <v>431.21052631578948</v>
      </c>
      <c r="J91" s="38">
        <v>1.742454713587455E-2</v>
      </c>
      <c r="K91" s="38">
        <v>0.57398508212292632</v>
      </c>
      <c r="L91" s="38">
        <v>0</v>
      </c>
      <c r="M91" s="38">
        <v>0.45584385964912288</v>
      </c>
      <c r="N91" s="3">
        <v>64.3</v>
      </c>
    </row>
    <row r="92" spans="1:14">
      <c r="A92" s="3" t="s">
        <v>170</v>
      </c>
      <c r="B92" s="22">
        <v>6.2</v>
      </c>
      <c r="C92" s="23">
        <v>4.7871031787940665E-2</v>
      </c>
      <c r="D92" s="38">
        <v>0.39193197869459095</v>
      </c>
      <c r="E92" s="38">
        <v>0.43980301048253162</v>
      </c>
      <c r="F92" s="38">
        <v>5.2457963873219322</v>
      </c>
      <c r="G92" s="49">
        <v>79.32947086035071</v>
      </c>
      <c r="H92" s="49">
        <v>149.15700366886381</v>
      </c>
      <c r="I92" s="49">
        <v>433.10526315789474</v>
      </c>
      <c r="J92" s="38">
        <v>1.2313884742718297E-2</v>
      </c>
      <c r="K92" s="38">
        <v>0.3488934010436851</v>
      </c>
      <c r="L92" s="38">
        <v>0</v>
      </c>
      <c r="M92" s="38">
        <v>0.65599699248120313</v>
      </c>
      <c r="N92" s="3">
        <v>62.3</v>
      </c>
    </row>
    <row r="93" spans="1:14">
      <c r="A93" s="3" t="s">
        <v>171</v>
      </c>
      <c r="B93" s="22">
        <v>6.3</v>
      </c>
      <c r="C93" s="23">
        <v>5.7892246737702505E-2</v>
      </c>
      <c r="D93" s="38">
        <v>0.49612241693676845</v>
      </c>
      <c r="E93" s="38">
        <v>0.55401466367447094</v>
      </c>
      <c r="F93" s="38">
        <v>4.225442528500384</v>
      </c>
      <c r="G93" s="49">
        <v>89.009118079768342</v>
      </c>
      <c r="H93" s="49">
        <v>104.36632815273362</v>
      </c>
      <c r="I93" s="49">
        <v>431</v>
      </c>
      <c r="J93" s="38">
        <v>1.4382770679936202E-2</v>
      </c>
      <c r="K93" s="38">
        <v>0.49312356616924125</v>
      </c>
      <c r="L93" s="38">
        <v>0</v>
      </c>
      <c r="M93" s="38">
        <v>0.57820476190476189</v>
      </c>
      <c r="N93" s="3">
        <v>63.2</v>
      </c>
    </row>
    <row r="94" spans="1:14">
      <c r="A94" s="3" t="s">
        <v>172</v>
      </c>
      <c r="B94" s="22">
        <v>6.4</v>
      </c>
      <c r="C94" s="23">
        <v>6.5015933615969357E-2</v>
      </c>
      <c r="D94" s="38">
        <v>0.47962449722517758</v>
      </c>
      <c r="E94" s="38">
        <v>0.54464043084114699</v>
      </c>
      <c r="F94" s="38">
        <v>2.6806314190827103</v>
      </c>
      <c r="G94" s="49">
        <v>77.426317673780261</v>
      </c>
      <c r="H94" s="49">
        <v>194.5994288897966</v>
      </c>
      <c r="I94" s="49">
        <v>430.89473684210526</v>
      </c>
      <c r="J94" s="38">
        <v>1.3370818029555745E-2</v>
      </c>
      <c r="K94" s="38">
        <v>0.42169503016291193</v>
      </c>
      <c r="L94" s="38">
        <v>0</v>
      </c>
      <c r="M94" s="38">
        <v>1.0598671679197997</v>
      </c>
      <c r="N94" s="3">
        <v>67.599999999999994</v>
      </c>
    </row>
    <row r="95" spans="1:14">
      <c r="A95" s="3" t="s">
        <v>173</v>
      </c>
      <c r="B95" s="22">
        <v>6.5</v>
      </c>
      <c r="C95" s="23">
        <v>5.4989587642945745E-2</v>
      </c>
      <c r="D95" s="38">
        <v>0.43920666039792722</v>
      </c>
      <c r="E95" s="38">
        <v>0.49419624804087298</v>
      </c>
      <c r="F95" s="38">
        <v>3.8386517102559257</v>
      </c>
      <c r="G95" s="49">
        <v>83.344069798458847</v>
      </c>
      <c r="H95" s="49">
        <v>146.10554474323612</v>
      </c>
      <c r="I95" s="49">
        <v>431.78947368421052</v>
      </c>
      <c r="J95" s="38">
        <v>1.3386206142027872E-2</v>
      </c>
      <c r="K95" s="38">
        <v>0.41188326590854996</v>
      </c>
      <c r="L95" s="38">
        <v>0</v>
      </c>
      <c r="M95" s="38">
        <v>0.72204812030075183</v>
      </c>
      <c r="N95" s="3">
        <v>60.2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68264-ADE4-5648-8D1D-532D063BF848}">
  <dimension ref="A1:O32"/>
  <sheetViews>
    <sheetView zoomScale="115" workbookViewId="0">
      <selection activeCell="F34" sqref="F34"/>
    </sheetView>
  </sheetViews>
  <sheetFormatPr baseColWidth="10" defaultRowHeight="16"/>
  <cols>
    <col min="3" max="4" width="10.83203125" style="2"/>
    <col min="6" max="9" width="10.83203125" style="2"/>
    <col min="15" max="15" width="13.1640625" customWidth="1"/>
  </cols>
  <sheetData>
    <row r="1" spans="1:15" s="18" customFormat="1">
      <c r="A1" s="68" t="s">
        <v>289</v>
      </c>
      <c r="C1" s="19"/>
      <c r="D1" s="19"/>
      <c r="F1" s="19"/>
      <c r="G1" s="19"/>
      <c r="H1" s="19"/>
      <c r="I1" s="19"/>
    </row>
    <row r="3" spans="1:15" s="18" customFormat="1" ht="31" customHeight="1">
      <c r="A3" s="40" t="s">
        <v>232</v>
      </c>
      <c r="B3" s="41" t="s">
        <v>284</v>
      </c>
      <c r="C3" s="41" t="s">
        <v>229</v>
      </c>
      <c r="D3" s="41" t="s">
        <v>263</v>
      </c>
      <c r="E3" s="41" t="s">
        <v>231</v>
      </c>
      <c r="F3" s="42" t="s">
        <v>230</v>
      </c>
      <c r="G3" s="42" t="s">
        <v>264</v>
      </c>
      <c r="H3" s="42" t="s">
        <v>268</v>
      </c>
      <c r="I3" s="42" t="s">
        <v>269</v>
      </c>
      <c r="J3" s="42" t="s">
        <v>266</v>
      </c>
      <c r="K3" s="42" t="s">
        <v>265</v>
      </c>
      <c r="L3" s="42" t="s">
        <v>267</v>
      </c>
      <c r="M3" s="62" t="s">
        <v>272</v>
      </c>
      <c r="N3" s="18" t="s">
        <v>270</v>
      </c>
      <c r="O3" s="18" t="s">
        <v>271</v>
      </c>
    </row>
    <row r="4" spans="1:15">
      <c r="A4" s="2" t="s">
        <v>78</v>
      </c>
      <c r="B4" s="2">
        <v>2.4</v>
      </c>
      <c r="C4" s="2">
        <v>31.35</v>
      </c>
      <c r="D4" s="2">
        <f>C4*10^-3</f>
        <v>3.1350000000000003E-2</v>
      </c>
      <c r="E4" s="25">
        <v>0.36458281563427919</v>
      </c>
      <c r="F4" s="26">
        <f>D4/E4</f>
        <v>8.5988693530327703E-2</v>
      </c>
      <c r="G4" s="61">
        <f>D4/L4</f>
        <v>9.8916295684933251E-7</v>
      </c>
      <c r="H4" s="61">
        <v>6.503628937395015E-7</v>
      </c>
      <c r="I4" s="61">
        <v>2.2234042553191491E-3</v>
      </c>
      <c r="J4" s="23">
        <v>4.5315217945086665</v>
      </c>
      <c r="K4" s="1">
        <f>J4*0.6994</f>
        <v>3.1693463430793614</v>
      </c>
      <c r="L4" s="1">
        <f>K4*10000</f>
        <v>31693.463430793614</v>
      </c>
      <c r="M4">
        <v>1.082058019395082E-3</v>
      </c>
      <c r="N4" s="63">
        <v>2.5</v>
      </c>
      <c r="O4">
        <f>C4*N4*M4</f>
        <v>8.4806297270089551E-2</v>
      </c>
    </row>
    <row r="5" spans="1:15">
      <c r="A5" s="2" t="s">
        <v>83</v>
      </c>
      <c r="B5" s="2">
        <v>2.9</v>
      </c>
      <c r="C5" s="2">
        <v>7.6</v>
      </c>
      <c r="D5" s="2">
        <f t="shared" ref="D5:D25" si="0">C5*10^-3</f>
        <v>7.6E-3</v>
      </c>
      <c r="E5" s="25">
        <v>0.10453988367782464</v>
      </c>
      <c r="F5" s="26">
        <f t="shared" ref="F5:F25" si="1">D5/E5</f>
        <v>7.2699526081567073E-2</v>
      </c>
      <c r="G5" s="61">
        <f t="shared" ref="G5:G25" si="2">D5/L5</f>
        <v>1.3876297502255291E-6</v>
      </c>
      <c r="H5" s="61">
        <v>9.0657725008423762E-7</v>
      </c>
      <c r="I5" s="61">
        <v>0</v>
      </c>
      <c r="J5" s="23">
        <v>0.78309483933629487</v>
      </c>
      <c r="K5" s="1">
        <f t="shared" ref="K5:K25" si="3">J5*0.6994</f>
        <v>0.54769653063180468</v>
      </c>
      <c r="L5" s="1">
        <f t="shared" ref="L5:L25" si="4">K5*10000</f>
        <v>5476.9653063180467</v>
      </c>
      <c r="M5">
        <v>6.3315533679946679E-3</v>
      </c>
      <c r="N5" s="63">
        <v>2.5</v>
      </c>
      <c r="O5">
        <f t="shared" ref="O5:O25" si="5">C5*N5*M5</f>
        <v>0.12029951399189868</v>
      </c>
    </row>
    <row r="6" spans="1:15">
      <c r="A6" s="2" t="s">
        <v>84</v>
      </c>
      <c r="B6" s="2">
        <v>3</v>
      </c>
      <c r="C6" s="2">
        <v>7.1999999999999993</v>
      </c>
      <c r="D6" s="2">
        <f t="shared" si="0"/>
        <v>7.1999999999999998E-3</v>
      </c>
      <c r="E6" s="25">
        <v>0.10047146119235656</v>
      </c>
      <c r="F6" s="26">
        <f t="shared" si="1"/>
        <v>7.1662140816438583E-2</v>
      </c>
      <c r="G6" s="61">
        <f t="shared" si="2"/>
        <v>1.0634897964436758E-6</v>
      </c>
      <c r="H6" s="61">
        <v>7.687948408394794E-7</v>
      </c>
      <c r="I6" s="61">
        <v>1.2631578947368421E-3</v>
      </c>
      <c r="J6" s="23">
        <v>0.96799595163057883</v>
      </c>
      <c r="K6" s="1">
        <f t="shared" si="3"/>
        <v>0.67701636857042691</v>
      </c>
      <c r="L6" s="1">
        <f t="shared" si="4"/>
        <v>6770.1636857042695</v>
      </c>
      <c r="M6">
        <v>1.5826822493579463E-2</v>
      </c>
      <c r="N6" s="63">
        <v>2.5</v>
      </c>
      <c r="O6">
        <f t="shared" si="5"/>
        <v>0.28488280488443035</v>
      </c>
    </row>
    <row r="7" spans="1:15">
      <c r="A7" s="2" t="s">
        <v>85</v>
      </c>
      <c r="B7" s="2">
        <v>3.1</v>
      </c>
      <c r="C7" s="2">
        <v>36.25</v>
      </c>
      <c r="D7" s="2">
        <f t="shared" si="0"/>
        <v>3.6249999999999998E-2</v>
      </c>
      <c r="E7" s="25">
        <v>0.4282129943830022</v>
      </c>
      <c r="F7" s="26">
        <f t="shared" si="1"/>
        <v>8.4654133516502486E-2</v>
      </c>
      <c r="G7" s="61">
        <f t="shared" si="2"/>
        <v>1.0887372615432888E-6</v>
      </c>
      <c r="H7" s="61">
        <v>7.3656276970669538E-7</v>
      </c>
      <c r="I7" s="61">
        <v>1.8308080808080807E-3</v>
      </c>
      <c r="J7" s="23">
        <v>4.7605737353595803</v>
      </c>
      <c r="K7" s="1">
        <f t="shared" si="3"/>
        <v>3.3295452705104904</v>
      </c>
      <c r="L7" s="1">
        <f t="shared" si="4"/>
        <v>33295.452705104901</v>
      </c>
      <c r="M7">
        <v>1.1311060554941635E-3</v>
      </c>
      <c r="N7" s="63">
        <v>2.5</v>
      </c>
      <c r="O7">
        <f t="shared" si="5"/>
        <v>0.10250648627915857</v>
      </c>
    </row>
    <row r="8" spans="1:15">
      <c r="A8" s="2" t="s">
        <v>86</v>
      </c>
      <c r="B8" s="2">
        <v>3.15</v>
      </c>
      <c r="C8" s="2">
        <v>338.5</v>
      </c>
      <c r="D8" s="2">
        <f t="shared" si="0"/>
        <v>0.33850000000000002</v>
      </c>
      <c r="E8" s="25">
        <v>2.083485189169886</v>
      </c>
      <c r="F8" s="26">
        <f t="shared" si="1"/>
        <v>0.16246815756576946</v>
      </c>
      <c r="G8" s="61">
        <f t="shared" si="2"/>
        <v>2.5111591554194706E-6</v>
      </c>
      <c r="H8" s="61">
        <v>4.93058687716722E-6</v>
      </c>
      <c r="I8" s="61">
        <v>4.8082386363636365E-3</v>
      </c>
      <c r="J8" s="23">
        <v>19.273420918167684</v>
      </c>
      <c r="K8" s="1">
        <f t="shared" si="3"/>
        <v>13.479830590166479</v>
      </c>
      <c r="L8" s="1">
        <f t="shared" si="4"/>
        <v>134798.3059016648</v>
      </c>
      <c r="M8">
        <v>6.8689104305706856E-4</v>
      </c>
      <c r="N8" s="63">
        <v>2.5</v>
      </c>
      <c r="O8">
        <f t="shared" si="5"/>
        <v>0.58128154518704422</v>
      </c>
    </row>
    <row r="9" spans="1:15">
      <c r="A9" s="2" t="s">
        <v>87</v>
      </c>
      <c r="B9" s="2">
        <v>3.2</v>
      </c>
      <c r="C9" s="2">
        <v>251.3</v>
      </c>
      <c r="D9" s="2">
        <f t="shared" si="0"/>
        <v>0.25130000000000002</v>
      </c>
      <c r="E9" s="25">
        <v>4.0286610351708108</v>
      </c>
      <c r="F9" s="26">
        <f t="shared" si="1"/>
        <v>6.2378045163421193E-2</v>
      </c>
      <c r="G9" s="61">
        <f t="shared" si="2"/>
        <v>3.6368835290959885E-6</v>
      </c>
      <c r="H9" s="61">
        <v>2.9370693036301365E-6</v>
      </c>
      <c r="I9" s="61">
        <v>5.6093750000000006E-3</v>
      </c>
      <c r="J9" s="23">
        <v>9.8795569171388475</v>
      </c>
      <c r="K9" s="1">
        <f t="shared" si="3"/>
        <v>6.9097621078469098</v>
      </c>
      <c r="L9" s="1">
        <f t="shared" si="4"/>
        <v>69097.621078469092</v>
      </c>
      <c r="M9">
        <v>6.7930577233414754E-4</v>
      </c>
      <c r="N9" s="63">
        <v>2.5</v>
      </c>
      <c r="O9">
        <f t="shared" si="5"/>
        <v>0.42677385146892821</v>
      </c>
    </row>
    <row r="10" spans="1:15">
      <c r="A10" s="2" t="s">
        <v>88</v>
      </c>
      <c r="B10" s="2">
        <v>3.25</v>
      </c>
      <c r="C10" s="2">
        <v>214.55</v>
      </c>
      <c r="D10" s="2">
        <f t="shared" si="0"/>
        <v>0.21455000000000002</v>
      </c>
      <c r="E10" s="25">
        <v>3.4326308756518822</v>
      </c>
      <c r="F10" s="26">
        <f t="shared" si="1"/>
        <v>6.2503079349962257E-2</v>
      </c>
      <c r="G10" s="61">
        <f t="shared" si="2"/>
        <v>3.1135255420627482E-6</v>
      </c>
      <c r="H10" s="61">
        <v>2.4245058551589872E-6</v>
      </c>
      <c r="I10" s="61">
        <v>5.4454314720812193E-3</v>
      </c>
      <c r="J10" s="23">
        <v>9.8525910745968623</v>
      </c>
      <c r="K10" s="1">
        <f t="shared" si="3"/>
        <v>6.8909021975730456</v>
      </c>
      <c r="L10" s="1">
        <f t="shared" si="4"/>
        <v>68909.021975730459</v>
      </c>
      <c r="M10">
        <v>6.719862331852895E-4</v>
      </c>
      <c r="N10" s="63">
        <v>2.5</v>
      </c>
      <c r="O10">
        <f t="shared" si="5"/>
        <v>0.36043661582475967</v>
      </c>
    </row>
    <row r="11" spans="1:15">
      <c r="A11" s="2" t="s">
        <v>89</v>
      </c>
      <c r="B11" s="2">
        <v>3.3</v>
      </c>
      <c r="C11" s="2">
        <v>284.85000000000002</v>
      </c>
      <c r="D11" s="2">
        <f t="shared" si="0"/>
        <v>0.28485000000000005</v>
      </c>
      <c r="E11" s="25">
        <v>7.5855852286217385</v>
      </c>
      <c r="F11" s="26">
        <f t="shared" si="1"/>
        <v>3.755148632767466E-2</v>
      </c>
      <c r="G11" s="61">
        <f t="shared" si="2"/>
        <v>4.4709640134563109E-6</v>
      </c>
      <c r="H11" s="61">
        <v>3.3127039112362963E-6</v>
      </c>
      <c r="I11" s="61">
        <v>9.0428571428571441E-3</v>
      </c>
      <c r="J11" s="23">
        <v>9.1093926353591481</v>
      </c>
      <c r="K11" s="1">
        <f t="shared" si="3"/>
        <v>6.3711092091701884</v>
      </c>
      <c r="L11" s="1">
        <f t="shared" si="4"/>
        <v>63711.092091701881</v>
      </c>
      <c r="M11">
        <v>7.2187996203202048E-4</v>
      </c>
      <c r="N11" s="63">
        <v>2.5</v>
      </c>
      <c r="O11">
        <f t="shared" si="5"/>
        <v>0.51406876796205259</v>
      </c>
    </row>
    <row r="12" spans="1:15">
      <c r="A12" s="2" t="s">
        <v>90</v>
      </c>
      <c r="B12" s="2">
        <v>3.35</v>
      </c>
      <c r="C12" s="2">
        <v>344.25</v>
      </c>
      <c r="D12" s="2">
        <f t="shared" si="0"/>
        <v>0.34425</v>
      </c>
      <c r="E12" s="25">
        <v>5.8322301926568105</v>
      </c>
      <c r="F12" s="26">
        <f t="shared" si="1"/>
        <v>5.9025448006739353E-2</v>
      </c>
      <c r="G12" s="61">
        <f t="shared" si="2"/>
        <v>5.6401665164186849E-6</v>
      </c>
      <c r="H12" s="61">
        <v>4.1640652775436366E-6</v>
      </c>
      <c r="I12" s="61">
        <v>1.2338709677419355E-2</v>
      </c>
      <c r="J12" s="23">
        <v>8.7268275694883091</v>
      </c>
      <c r="K12" s="1">
        <f t="shared" si="3"/>
        <v>6.1035432021001235</v>
      </c>
      <c r="L12" s="1">
        <f t="shared" si="4"/>
        <v>61035.432021001237</v>
      </c>
      <c r="M12">
        <v>7.0633145034460821E-4</v>
      </c>
      <c r="N12" s="63">
        <v>2.5</v>
      </c>
      <c r="O12">
        <f t="shared" si="5"/>
        <v>0.60788650445282844</v>
      </c>
    </row>
    <row r="13" spans="1:15">
      <c r="A13" s="2" t="s">
        <v>91</v>
      </c>
      <c r="B13" s="2">
        <v>3.4</v>
      </c>
      <c r="C13" s="2">
        <v>27.1</v>
      </c>
      <c r="D13" s="2">
        <f t="shared" si="0"/>
        <v>2.7100000000000003E-2</v>
      </c>
      <c r="E13" s="25">
        <v>0.5736069693129151</v>
      </c>
      <c r="F13" s="26">
        <f t="shared" si="1"/>
        <v>4.7244893193088736E-2</v>
      </c>
      <c r="G13" s="61">
        <f t="shared" si="2"/>
        <v>2.3878885314346228E-6</v>
      </c>
      <c r="H13" s="61">
        <v>2.3956364754258139E-6</v>
      </c>
      <c r="I13" s="61">
        <v>4.6724137931034486E-3</v>
      </c>
      <c r="J13" s="23">
        <v>1.6226677813987151</v>
      </c>
      <c r="K13" s="1">
        <f t="shared" si="3"/>
        <v>1.1348938463102614</v>
      </c>
      <c r="L13" s="1">
        <f t="shared" si="4"/>
        <v>11348.938463102613</v>
      </c>
      <c r="M13">
        <v>3.9179825125618189E-3</v>
      </c>
      <c r="N13" s="63">
        <v>2.5</v>
      </c>
      <c r="O13">
        <f t="shared" si="5"/>
        <v>0.26544331522606324</v>
      </c>
    </row>
    <row r="14" spans="1:15">
      <c r="A14" s="2" t="s">
        <v>92</v>
      </c>
      <c r="B14" s="2">
        <v>3.45</v>
      </c>
      <c r="C14" s="2">
        <v>208.95</v>
      </c>
      <c r="D14" s="2">
        <f t="shared" si="0"/>
        <v>0.20895</v>
      </c>
      <c r="E14" s="25">
        <v>3.6755935377935018</v>
      </c>
      <c r="F14" s="26">
        <f t="shared" si="1"/>
        <v>5.6847961520096406E-2</v>
      </c>
      <c r="G14" s="61">
        <f t="shared" si="2"/>
        <v>2.7078381315713031E-6</v>
      </c>
      <c r="H14" s="61">
        <v>2.3400069434383534E-6</v>
      </c>
      <c r="I14" s="61">
        <v>4.3713389121338916E-3</v>
      </c>
      <c r="J14" s="23">
        <v>11.033010915750546</v>
      </c>
      <c r="K14" s="1">
        <f t="shared" si="3"/>
        <v>7.7164878344759327</v>
      </c>
      <c r="L14" s="1">
        <f t="shared" si="4"/>
        <v>77164.878344759331</v>
      </c>
      <c r="M14">
        <v>6.7170357232657573E-4</v>
      </c>
      <c r="N14" s="63">
        <v>2.5</v>
      </c>
      <c r="O14">
        <f t="shared" si="5"/>
        <v>0.350881153594095</v>
      </c>
    </row>
    <row r="15" spans="1:15">
      <c r="A15" s="2" t="s">
        <v>93</v>
      </c>
      <c r="B15" s="2">
        <v>3.5</v>
      </c>
      <c r="C15" s="2">
        <v>247.95</v>
      </c>
      <c r="D15" s="2">
        <f t="shared" si="0"/>
        <v>0.24795</v>
      </c>
      <c r="E15" s="25">
        <v>4.5182030533191302</v>
      </c>
      <c r="F15" s="26">
        <f t="shared" si="1"/>
        <v>5.4878011694904402E-2</v>
      </c>
      <c r="G15" s="61">
        <f t="shared" si="2"/>
        <v>4.6299829488831455E-6</v>
      </c>
      <c r="H15" s="61">
        <v>2.97166161370476E-6</v>
      </c>
      <c r="I15" s="61">
        <v>8.7614840989399291E-3</v>
      </c>
      <c r="J15" s="23">
        <v>7.6570078623512394</v>
      </c>
      <c r="K15" s="1">
        <f t="shared" si="3"/>
        <v>5.3553112989284566</v>
      </c>
      <c r="L15" s="1">
        <f t="shared" si="4"/>
        <v>53553.112989284564</v>
      </c>
      <c r="M15">
        <v>6.8716446179367566E-4</v>
      </c>
      <c r="N15" s="63">
        <v>2.5</v>
      </c>
      <c r="O15">
        <f t="shared" si="5"/>
        <v>0.42595607075435471</v>
      </c>
    </row>
    <row r="16" spans="1:15">
      <c r="A16" s="2" t="s">
        <v>94</v>
      </c>
      <c r="B16" s="2">
        <v>3.57</v>
      </c>
      <c r="C16" s="2">
        <v>64.400000000000006</v>
      </c>
      <c r="D16" s="2">
        <f t="shared" si="0"/>
        <v>6.4400000000000013E-2</v>
      </c>
      <c r="E16" s="25">
        <v>0.56065943876641611</v>
      </c>
      <c r="F16" s="26">
        <f t="shared" si="1"/>
        <v>0.1148647388184444</v>
      </c>
      <c r="G16" s="61">
        <f t="shared" si="2"/>
        <v>2.8267339260513912E-6</v>
      </c>
      <c r="H16" s="61">
        <v>7.6839870887089871E-6</v>
      </c>
      <c r="I16" s="61">
        <v>4.0250000000000008E-3</v>
      </c>
      <c r="J16" s="23">
        <v>3.2574316225546807</v>
      </c>
      <c r="K16" s="1">
        <f t="shared" si="3"/>
        <v>2.2782476768147437</v>
      </c>
      <c r="L16" s="1">
        <f t="shared" si="4"/>
        <v>22782.476768147437</v>
      </c>
      <c r="M16">
        <v>2.9936787467906342E-3</v>
      </c>
      <c r="N16" s="63">
        <v>2.5</v>
      </c>
      <c r="O16">
        <f t="shared" si="5"/>
        <v>0.48198227823329209</v>
      </c>
    </row>
    <row r="17" spans="1:15">
      <c r="A17" s="2" t="s">
        <v>95</v>
      </c>
      <c r="B17" s="2">
        <v>3.6</v>
      </c>
      <c r="C17" s="2">
        <v>211.7</v>
      </c>
      <c r="D17" s="2">
        <f t="shared" si="0"/>
        <v>0.2117</v>
      </c>
      <c r="E17" s="25">
        <v>3.8797966642284947</v>
      </c>
      <c r="F17" s="26">
        <f t="shared" si="1"/>
        <v>5.4564715195479702E-2</v>
      </c>
      <c r="G17" s="61">
        <f t="shared" si="2"/>
        <v>3.1421250209651323E-6</v>
      </c>
      <c r="H17" s="61">
        <v>2.8516099277428717E-6</v>
      </c>
      <c r="I17" s="61">
        <v>3.6689774696707102E-3</v>
      </c>
      <c r="J17" s="23">
        <v>9.6332264401251546</v>
      </c>
      <c r="K17" s="1">
        <f t="shared" si="3"/>
        <v>6.7374785722235337</v>
      </c>
      <c r="L17" s="1">
        <f t="shared" si="4"/>
        <v>67374.785722235334</v>
      </c>
      <c r="M17">
        <v>7.7117927182854176E-4</v>
      </c>
      <c r="N17" s="63">
        <v>2.5</v>
      </c>
      <c r="O17">
        <f t="shared" si="5"/>
        <v>0.40814662961525572</v>
      </c>
    </row>
    <row r="18" spans="1:15">
      <c r="A18" s="2" t="s">
        <v>96</v>
      </c>
      <c r="B18" s="2">
        <v>3.625</v>
      </c>
      <c r="C18" s="2">
        <v>36.799999999999997</v>
      </c>
      <c r="D18" s="2">
        <f t="shared" si="0"/>
        <v>3.6799999999999999E-2</v>
      </c>
      <c r="E18" s="25">
        <v>0.9090372052638549</v>
      </c>
      <c r="F18" s="26">
        <f t="shared" si="1"/>
        <v>4.0482391465284991E-2</v>
      </c>
      <c r="G18" s="61">
        <f t="shared" si="2"/>
        <v>1.8088157490106684E-6</v>
      </c>
      <c r="H18" s="61">
        <v>2.0599053544746304E-6</v>
      </c>
      <c r="I18" s="61">
        <v>3.5384615384615381E-3</v>
      </c>
      <c r="J18" s="23">
        <v>2.9088937600050357</v>
      </c>
      <c r="K18" s="1">
        <f t="shared" si="3"/>
        <v>2.0344802957475219</v>
      </c>
      <c r="L18" s="1">
        <f t="shared" si="4"/>
        <v>20344.802957475218</v>
      </c>
      <c r="M18">
        <v>3.4505205127652386E-3</v>
      </c>
      <c r="N18" s="63">
        <v>2.5</v>
      </c>
      <c r="O18">
        <f t="shared" si="5"/>
        <v>0.31744788717440198</v>
      </c>
    </row>
    <row r="19" spans="1:15">
      <c r="A19" s="2" t="s">
        <v>97</v>
      </c>
      <c r="B19" s="2">
        <v>3.65</v>
      </c>
      <c r="C19" s="2">
        <v>34.849999999999994</v>
      </c>
      <c r="D19" s="2">
        <f t="shared" si="0"/>
        <v>3.4849999999999992E-2</v>
      </c>
      <c r="E19" s="25">
        <v>0.814561063998684</v>
      </c>
      <c r="F19" s="26">
        <f t="shared" si="1"/>
        <v>4.2783778332002739E-2</v>
      </c>
      <c r="G19" s="61">
        <f t="shared" si="2"/>
        <v>1.3980594693595433E-6</v>
      </c>
      <c r="H19" s="61">
        <v>1.8881604929325774E-6</v>
      </c>
      <c r="I19" s="61">
        <v>3.226851851851851E-3</v>
      </c>
      <c r="J19" s="23">
        <v>3.5641133625429351</v>
      </c>
      <c r="K19" s="1">
        <f t="shared" si="3"/>
        <v>2.4927408857625291</v>
      </c>
      <c r="L19" s="1">
        <f t="shared" si="4"/>
        <v>24927.408857625291</v>
      </c>
      <c r="M19">
        <v>3.57620868395837E-3</v>
      </c>
      <c r="N19" s="63">
        <v>2.5</v>
      </c>
      <c r="O19">
        <f t="shared" si="5"/>
        <v>0.31157718158987291</v>
      </c>
    </row>
    <row r="20" spans="1:15">
      <c r="A20" s="2" t="s">
        <v>98</v>
      </c>
      <c r="B20" s="2">
        <v>3.6749999999999998</v>
      </c>
      <c r="C20" s="2">
        <v>22.9</v>
      </c>
      <c r="D20" s="2">
        <f t="shared" si="0"/>
        <v>2.29E-2</v>
      </c>
      <c r="E20" s="25">
        <v>0.44877868182001673</v>
      </c>
      <c r="F20" s="26">
        <f t="shared" si="1"/>
        <v>5.1027379257698506E-2</v>
      </c>
      <c r="G20" s="61">
        <f t="shared" si="2"/>
        <v>2.0856406353248E-6</v>
      </c>
      <c r="H20" s="61">
        <v>2.6665360012407715E-6</v>
      </c>
      <c r="I20" s="61">
        <v>3.0533333333333332E-3</v>
      </c>
      <c r="J20" s="23">
        <v>1.56989416257311</v>
      </c>
      <c r="K20" s="1">
        <f t="shared" si="3"/>
        <v>1.0979839773036331</v>
      </c>
      <c r="L20" s="1">
        <f t="shared" si="4"/>
        <v>10979.83977303633</v>
      </c>
      <c r="M20">
        <v>5.3875963367042536E-3</v>
      </c>
      <c r="N20" s="63">
        <v>2.5</v>
      </c>
      <c r="O20">
        <f t="shared" si="5"/>
        <v>0.30843989027631852</v>
      </c>
    </row>
    <row r="21" spans="1:15">
      <c r="A21" s="2" t="s">
        <v>100</v>
      </c>
      <c r="B21" s="2">
        <v>3.73</v>
      </c>
      <c r="C21" s="2">
        <v>26.4</v>
      </c>
      <c r="D21" s="2">
        <f t="shared" si="0"/>
        <v>2.64E-2</v>
      </c>
      <c r="E21" s="25">
        <v>0.27250731959490759</v>
      </c>
      <c r="F21" s="26">
        <f t="shared" si="1"/>
        <v>9.6878131711267773E-2</v>
      </c>
      <c r="G21" s="61">
        <f t="shared" si="2"/>
        <v>1.4049260632953099E-6</v>
      </c>
      <c r="H21" s="61">
        <v>3.527872351607342E-6</v>
      </c>
      <c r="I21" s="61">
        <v>3.4736842105263159E-3</v>
      </c>
      <c r="J21" s="23">
        <v>2.6867349793900899</v>
      </c>
      <c r="K21" s="1">
        <f t="shared" si="3"/>
        <v>1.879102444585429</v>
      </c>
      <c r="L21" s="1">
        <f t="shared" si="4"/>
        <v>18791.024445854291</v>
      </c>
      <c r="M21">
        <v>6.9808727831227524E-3</v>
      </c>
      <c r="N21" s="63">
        <v>2.5</v>
      </c>
      <c r="O21">
        <f t="shared" si="5"/>
        <v>0.46073760368610167</v>
      </c>
    </row>
    <row r="22" spans="1:15">
      <c r="A22" s="2" t="s">
        <v>102</v>
      </c>
      <c r="B22" s="2">
        <v>3.82</v>
      </c>
      <c r="C22" s="2">
        <v>106.75</v>
      </c>
      <c r="D22" s="2">
        <f t="shared" si="0"/>
        <v>0.10675</v>
      </c>
      <c r="E22" s="25">
        <v>4.9270347819770359</v>
      </c>
      <c r="F22" s="26">
        <f t="shared" si="1"/>
        <v>2.1666175442984225E-2</v>
      </c>
      <c r="G22" s="61">
        <f t="shared" si="2"/>
        <v>2.6427326762956912E-6</v>
      </c>
      <c r="H22" s="61">
        <v>1.558821412529396E-6</v>
      </c>
      <c r="I22" s="61">
        <v>5.3375000000000002E-3</v>
      </c>
      <c r="J22" s="23">
        <v>5.7754924586844725</v>
      </c>
      <c r="K22" s="1">
        <f t="shared" si="3"/>
        <v>4.0393794256039204</v>
      </c>
      <c r="L22" s="1">
        <f t="shared" si="4"/>
        <v>40393.794256039204</v>
      </c>
      <c r="M22">
        <v>9.7251630536115518E-4</v>
      </c>
      <c r="N22" s="63">
        <v>2.5</v>
      </c>
      <c r="O22">
        <f t="shared" si="5"/>
        <v>0.25954028899325832</v>
      </c>
    </row>
    <row r="23" spans="1:15">
      <c r="A23" s="2" t="s">
        <v>104</v>
      </c>
      <c r="B23" s="2">
        <v>3.93</v>
      </c>
      <c r="C23" s="2">
        <v>132.19999999999999</v>
      </c>
      <c r="D23" s="2">
        <f t="shared" si="0"/>
        <v>0.13219999999999998</v>
      </c>
      <c r="E23" s="25">
        <v>4.6112596025918702</v>
      </c>
      <c r="F23" s="26">
        <f t="shared" si="1"/>
        <v>2.8668956292483245E-2</v>
      </c>
      <c r="G23" s="61">
        <f t="shared" si="2"/>
        <v>3.3831066870168501E-6</v>
      </c>
      <c r="H23" s="61">
        <v>2.4132172763338123E-6</v>
      </c>
      <c r="I23" s="61">
        <v>2.5229007633587783E-3</v>
      </c>
      <c r="J23" s="23">
        <v>5.5871474584224616</v>
      </c>
      <c r="K23" s="1">
        <f t="shared" si="3"/>
        <v>3.9076509324206699</v>
      </c>
      <c r="L23" s="1">
        <f t="shared" si="4"/>
        <v>39076.509324206701</v>
      </c>
      <c r="M23">
        <v>1.0596140848775039E-3</v>
      </c>
      <c r="N23" s="63">
        <v>2.5</v>
      </c>
      <c r="O23">
        <f t="shared" si="5"/>
        <v>0.35020245505201503</v>
      </c>
    </row>
    <row r="24" spans="1:15">
      <c r="A24" s="2" t="s">
        <v>106</v>
      </c>
      <c r="B24" s="2">
        <v>4</v>
      </c>
      <c r="C24" s="2">
        <v>73.599999999999994</v>
      </c>
      <c r="D24" s="2">
        <f t="shared" si="0"/>
        <v>7.3599999999999999E-2</v>
      </c>
      <c r="E24" s="25">
        <v>5.2212042223242854</v>
      </c>
      <c r="F24" s="26">
        <f t="shared" si="1"/>
        <v>1.409636491239104E-2</v>
      </c>
      <c r="G24" s="61">
        <f t="shared" si="2"/>
        <v>2.0702676951146312E-6</v>
      </c>
      <c r="H24" s="61">
        <v>1.2554314582433871E-6</v>
      </c>
      <c r="I24" s="61">
        <v>3.5902439024390245E-3</v>
      </c>
      <c r="J24" s="23">
        <v>5.0830652071829086</v>
      </c>
      <c r="K24" s="1">
        <f t="shared" si="3"/>
        <v>3.5550958059037265</v>
      </c>
      <c r="L24" s="1">
        <f t="shared" si="4"/>
        <v>35550.958059037264</v>
      </c>
      <c r="M24">
        <v>1.0336082509932276E-3</v>
      </c>
      <c r="N24" s="63">
        <v>2.5</v>
      </c>
      <c r="O24">
        <f t="shared" si="5"/>
        <v>0.19018391818275387</v>
      </c>
    </row>
    <row r="25" spans="1:15">
      <c r="A25" s="2" t="s">
        <v>108</v>
      </c>
      <c r="B25" s="2">
        <v>4.1500000000000004</v>
      </c>
      <c r="C25" s="2">
        <v>78.599999999999994</v>
      </c>
      <c r="D25" s="2">
        <f t="shared" si="0"/>
        <v>7.8599999999999989E-2</v>
      </c>
      <c r="E25" s="25">
        <v>5.6702482604335405</v>
      </c>
      <c r="F25" s="26">
        <f t="shared" si="1"/>
        <v>1.3861826923604633E-2</v>
      </c>
      <c r="G25" s="61">
        <f t="shared" si="2"/>
        <v>1.7206367144452626E-6</v>
      </c>
      <c r="H25" s="61">
        <v>1.1031207676363207E-6</v>
      </c>
      <c r="I25" s="61">
        <v>2.374622356495468E-3</v>
      </c>
      <c r="J25" s="23">
        <v>6.5314218165049267</v>
      </c>
      <c r="K25" s="1">
        <f t="shared" si="3"/>
        <v>4.5680764184635461</v>
      </c>
      <c r="L25" s="1">
        <f t="shared" si="4"/>
        <v>45680.76418463546</v>
      </c>
      <c r="M25">
        <v>8.7126653556949196E-4</v>
      </c>
      <c r="N25" s="63">
        <v>2.5</v>
      </c>
      <c r="O25">
        <f t="shared" si="5"/>
        <v>0.17120387423940517</v>
      </c>
    </row>
    <row r="26" spans="1:15">
      <c r="C26"/>
      <c r="D26"/>
      <c r="F26"/>
      <c r="G26"/>
      <c r="H26"/>
      <c r="I26"/>
    </row>
    <row r="27" spans="1:15">
      <c r="C27"/>
      <c r="D27"/>
      <c r="F27"/>
      <c r="G27"/>
      <c r="H27"/>
      <c r="I27"/>
    </row>
    <row r="28" spans="1:15">
      <c r="C28"/>
      <c r="D28"/>
      <c r="F28"/>
      <c r="G28"/>
      <c r="H28"/>
      <c r="I28"/>
    </row>
    <row r="29" spans="1:15">
      <c r="C29"/>
      <c r="D29"/>
      <c r="F29"/>
      <c r="G29"/>
      <c r="H29"/>
      <c r="I29"/>
    </row>
    <row r="30" spans="1:15">
      <c r="C30"/>
      <c r="D30"/>
      <c r="F30"/>
      <c r="G30"/>
      <c r="H30"/>
      <c r="I30"/>
    </row>
    <row r="31" spans="1:15">
      <c r="C31"/>
      <c r="D31"/>
      <c r="F31"/>
      <c r="G31"/>
      <c r="H31"/>
      <c r="I31"/>
    </row>
    <row r="32" spans="1:15">
      <c r="C32"/>
      <c r="D32"/>
      <c r="F32"/>
      <c r="G32"/>
      <c r="H32"/>
      <c r="I32"/>
    </row>
  </sheetData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B41B2-A10F-FF4F-8B50-93C07E9A467E}">
  <dimension ref="A1:AS28"/>
  <sheetViews>
    <sheetView tabSelected="1" workbookViewId="0">
      <pane xSplit="1" topLeftCell="AE1" activePane="topRight" state="frozen"/>
      <selection pane="topRight" activeCell="AM30" sqref="AM30"/>
    </sheetView>
  </sheetViews>
  <sheetFormatPr baseColWidth="10" defaultRowHeight="16"/>
  <cols>
    <col min="2" max="2" width="19.6640625" customWidth="1"/>
    <col min="15" max="16" width="10.83203125" style="2"/>
    <col min="18" max="19" width="10.83203125" style="2"/>
    <col min="33" max="33" width="10.83203125" style="8"/>
    <col min="35" max="36" width="10.83203125" style="2"/>
    <col min="41" max="41" width="17.33203125" customWidth="1"/>
  </cols>
  <sheetData>
    <row r="1" spans="1:45">
      <c r="A1" s="18" t="s">
        <v>288</v>
      </c>
    </row>
    <row r="2" spans="1:45" s="18" customFormat="1">
      <c r="A2" s="27"/>
      <c r="B2" s="27"/>
      <c r="C2" s="28" t="s">
        <v>175</v>
      </c>
      <c r="D2" s="28" t="s">
        <v>176</v>
      </c>
      <c r="E2" s="28" t="s">
        <v>177</v>
      </c>
      <c r="F2" s="28" t="s">
        <v>178</v>
      </c>
      <c r="G2" s="28" t="s">
        <v>179</v>
      </c>
      <c r="H2" s="28" t="s">
        <v>180</v>
      </c>
      <c r="I2" s="29" t="s">
        <v>181</v>
      </c>
      <c r="J2" s="30" t="s">
        <v>182</v>
      </c>
      <c r="K2" s="30" t="s">
        <v>183</v>
      </c>
      <c r="L2" s="30" t="s">
        <v>184</v>
      </c>
      <c r="M2" s="30" t="s">
        <v>185</v>
      </c>
      <c r="N2" s="31" t="s">
        <v>186</v>
      </c>
      <c r="O2" s="31" t="s">
        <v>188</v>
      </c>
      <c r="P2" s="31" t="s">
        <v>190</v>
      </c>
      <c r="Q2" s="31" t="s">
        <v>189</v>
      </c>
      <c r="R2" s="20" t="s">
        <v>228</v>
      </c>
      <c r="S2" s="20"/>
      <c r="T2" s="32" t="s">
        <v>191</v>
      </c>
      <c r="U2" s="32" t="s">
        <v>192</v>
      </c>
      <c r="V2" s="32" t="s">
        <v>193</v>
      </c>
      <c r="W2" s="32" t="s">
        <v>194</v>
      </c>
      <c r="X2" s="32" t="s">
        <v>195</v>
      </c>
      <c r="Y2" s="32" t="s">
        <v>196</v>
      </c>
      <c r="Z2" s="33" t="s">
        <v>197</v>
      </c>
      <c r="AA2" s="34" t="s">
        <v>198</v>
      </c>
      <c r="AB2" s="34" t="s">
        <v>199</v>
      </c>
      <c r="AC2" s="34" t="s">
        <v>200</v>
      </c>
      <c r="AD2" s="34" t="s">
        <v>201</v>
      </c>
      <c r="AE2" s="35" t="s">
        <v>202</v>
      </c>
      <c r="AF2" s="35" t="s">
        <v>203</v>
      </c>
      <c r="AG2" s="36" t="s">
        <v>204</v>
      </c>
      <c r="AH2" s="20" t="s">
        <v>211</v>
      </c>
      <c r="AI2" s="19" t="s">
        <v>274</v>
      </c>
      <c r="AJ2" s="19" t="s">
        <v>275</v>
      </c>
      <c r="AK2" s="18" t="s">
        <v>273</v>
      </c>
      <c r="AL2" s="18" t="s">
        <v>276</v>
      </c>
      <c r="AM2" s="18" t="s">
        <v>298</v>
      </c>
    </row>
    <row r="3" spans="1:45">
      <c r="A3" s="3" t="s">
        <v>174</v>
      </c>
      <c r="B3" s="3" t="s">
        <v>282</v>
      </c>
      <c r="C3" s="4" t="s">
        <v>187</v>
      </c>
      <c r="D3" s="4" t="s">
        <v>187</v>
      </c>
      <c r="E3" s="4" t="s">
        <v>187</v>
      </c>
      <c r="F3" s="4" t="s">
        <v>187</v>
      </c>
      <c r="G3" s="4" t="s">
        <v>187</v>
      </c>
      <c r="H3" s="4" t="s">
        <v>187</v>
      </c>
      <c r="I3" s="5" t="s">
        <v>187</v>
      </c>
      <c r="J3" s="6" t="s">
        <v>187</v>
      </c>
      <c r="K3" s="6" t="s">
        <v>187</v>
      </c>
      <c r="L3" s="6" t="s">
        <v>187</v>
      </c>
      <c r="M3" s="6" t="s">
        <v>187</v>
      </c>
      <c r="N3" s="7" t="s">
        <v>187</v>
      </c>
      <c r="O3" s="7" t="s">
        <v>187</v>
      </c>
      <c r="P3" s="7" t="s">
        <v>187</v>
      </c>
      <c r="Q3" s="7" t="s">
        <v>187</v>
      </c>
      <c r="R3" s="22" t="s">
        <v>218</v>
      </c>
      <c r="S3" s="22"/>
      <c r="T3" s="9"/>
      <c r="U3" s="9"/>
      <c r="V3" s="9"/>
      <c r="W3" s="9"/>
      <c r="X3" s="9"/>
      <c r="Y3" s="9"/>
      <c r="Z3" s="10"/>
      <c r="AA3" s="11"/>
      <c r="AB3" s="11"/>
      <c r="AC3" s="11"/>
      <c r="AD3" s="11"/>
      <c r="AE3" s="12"/>
      <c r="AF3" s="12"/>
      <c r="AG3" s="16"/>
      <c r="AH3" s="22" t="s">
        <v>218</v>
      </c>
      <c r="AJ3" s="2" t="s">
        <v>187</v>
      </c>
      <c r="AN3" s="40" t="s">
        <v>232</v>
      </c>
      <c r="AO3" t="s">
        <v>272</v>
      </c>
      <c r="AP3" t="s">
        <v>270</v>
      </c>
      <c r="AQ3" t="s">
        <v>277</v>
      </c>
      <c r="AR3" t="s">
        <v>278</v>
      </c>
      <c r="AS3" t="s">
        <v>279</v>
      </c>
    </row>
    <row r="4" spans="1:45">
      <c r="A4" s="3" t="s">
        <v>8</v>
      </c>
      <c r="B4" s="3">
        <v>2.4</v>
      </c>
      <c r="C4" s="4">
        <v>4.2</v>
      </c>
      <c r="D4" s="4">
        <v>86.8</v>
      </c>
      <c r="E4" s="4">
        <v>34.6</v>
      </c>
      <c r="F4" s="4">
        <v>14.1</v>
      </c>
      <c r="G4" s="4">
        <v>1.6</v>
      </c>
      <c r="H4" s="4">
        <v>69.099999999999994</v>
      </c>
      <c r="I4" s="5">
        <v>608.4</v>
      </c>
      <c r="J4" s="6">
        <v>87.9</v>
      </c>
      <c r="K4" s="6">
        <v>20.9</v>
      </c>
      <c r="L4" s="6">
        <v>24.1</v>
      </c>
      <c r="M4" s="6">
        <v>140.4</v>
      </c>
      <c r="N4" s="7">
        <v>91.5</v>
      </c>
      <c r="O4" s="60">
        <v>2972.2663406709121</v>
      </c>
      <c r="P4" s="7">
        <v>48203.857110822551</v>
      </c>
      <c r="Q4" s="7">
        <v>238.4</v>
      </c>
      <c r="R4" s="37">
        <v>0.27400000000000002</v>
      </c>
      <c r="S4" s="37"/>
      <c r="T4" s="13">
        <v>8.7129957056009772E-5</v>
      </c>
      <c r="U4" s="13">
        <v>1.8006857791575352E-3</v>
      </c>
      <c r="V4" s="13">
        <v>7.1778488431855671E-4</v>
      </c>
      <c r="W4" s="13">
        <v>2.9250771297374705E-4</v>
      </c>
      <c r="X4" s="13">
        <v>3.3192364592765629E-5</v>
      </c>
      <c r="Y4" s="13">
        <v>1.4334952458500653E-3</v>
      </c>
      <c r="Z4" s="14">
        <v>1.262139663639913E-2</v>
      </c>
      <c r="AA4" s="15">
        <v>1.8235055298150616E-3</v>
      </c>
      <c r="AB4" s="15">
        <v>4.3357526249300098E-4</v>
      </c>
      <c r="AC4" s="15">
        <v>4.9995999167853228E-4</v>
      </c>
      <c r="AD4" s="15">
        <v>2.9126299930151839E-3</v>
      </c>
      <c r="AE4" s="16">
        <v>1.8981883501487842E-3</v>
      </c>
      <c r="AF4" s="16">
        <v>6.1660342528971394E-2</v>
      </c>
      <c r="AG4" s="16">
        <v>4.9456623243220787E-3</v>
      </c>
      <c r="AH4" s="23">
        <v>22.970390779908406</v>
      </c>
      <c r="AI4" s="2">
        <f>AH4/1.39919</f>
        <v>16.4169203467066</v>
      </c>
      <c r="AJ4" s="2">
        <f>AI4*10000</f>
        <v>164169.20346706599</v>
      </c>
      <c r="AK4" s="8">
        <f>Q4/AJ4</f>
        <v>1.4521603014771615E-3</v>
      </c>
      <c r="AL4">
        <f>M4/AJ4</f>
        <v>8.5521521110483835E-4</v>
      </c>
      <c r="AM4" s="8">
        <f>AK4/AL4</f>
        <v>1.6980056980056981</v>
      </c>
      <c r="AN4" s="2" t="s">
        <v>78</v>
      </c>
      <c r="AO4">
        <v>1.082058019395082E-3</v>
      </c>
      <c r="AP4">
        <v>2.5</v>
      </c>
      <c r="AQ4">
        <f>Q4*AP4*AO4</f>
        <v>0.64490657955946884</v>
      </c>
      <c r="AR4">
        <f>M4*AP4*AO4</f>
        <v>0.37980236480767376</v>
      </c>
      <c r="AS4">
        <f>AJ4*AP4*AO4</f>
        <v>444.10150787310408</v>
      </c>
    </row>
    <row r="5" spans="1:45">
      <c r="A5" s="3" t="s">
        <v>9</v>
      </c>
      <c r="B5" s="3">
        <v>2.9</v>
      </c>
      <c r="C5" s="4">
        <v>6.1</v>
      </c>
      <c r="D5" s="4">
        <v>12.9</v>
      </c>
      <c r="E5" s="4">
        <v>2.5</v>
      </c>
      <c r="F5" s="4">
        <v>0</v>
      </c>
      <c r="G5" s="4">
        <v>0</v>
      </c>
      <c r="H5" s="4">
        <v>15</v>
      </c>
      <c r="I5" s="5">
        <v>1617.6</v>
      </c>
      <c r="J5" s="6">
        <v>14.5</v>
      </c>
      <c r="K5" s="6">
        <v>10.8</v>
      </c>
      <c r="L5" s="6">
        <v>5.3</v>
      </c>
      <c r="M5" s="6">
        <v>47.3</v>
      </c>
      <c r="N5" s="7">
        <v>15.8</v>
      </c>
      <c r="O5" s="60">
        <v>537.46608400554408</v>
      </c>
      <c r="P5" s="7">
        <v>8383.1797006750621</v>
      </c>
      <c r="Q5" s="7">
        <v>183.6</v>
      </c>
      <c r="R5" s="37">
        <v>0.15</v>
      </c>
      <c r="S5" s="37"/>
      <c r="T5" s="13">
        <v>7.2764752967287489E-4</v>
      </c>
      <c r="U5" s="13">
        <v>1.5387955955377191E-3</v>
      </c>
      <c r="V5" s="13">
        <v>2.9821620068560449E-4</v>
      </c>
      <c r="W5" s="13">
        <v>0</v>
      </c>
      <c r="X5" s="13">
        <v>0</v>
      </c>
      <c r="Y5" s="13">
        <v>1.7892972041136268E-3</v>
      </c>
      <c r="Z5" s="14">
        <v>0.19295781049161351</v>
      </c>
      <c r="AA5" s="15">
        <v>1.7296539639765059E-3</v>
      </c>
      <c r="AB5" s="15">
        <v>1.2882939869618114E-3</v>
      </c>
      <c r="AC5" s="15">
        <v>6.3221834545348151E-4</v>
      </c>
      <c r="AD5" s="15">
        <v>5.6422505169716362E-3</v>
      </c>
      <c r="AE5" s="16">
        <v>1.8847263883330205E-3</v>
      </c>
      <c r="AF5" s="16">
        <v>6.4112437427801316E-2</v>
      </c>
      <c r="AG5" s="16">
        <v>2.1900997778350792E-2</v>
      </c>
      <c r="AH5" s="23">
        <v>48.719259088479411</v>
      </c>
      <c r="AI5" s="2">
        <f t="shared" ref="AI5:AI25" si="0">AH5/1.39919</f>
        <v>34.819616412695495</v>
      </c>
      <c r="AJ5" s="2">
        <f t="shared" ref="AJ5:AJ25" si="1">AI5*10000</f>
        <v>348196.16412695497</v>
      </c>
      <c r="AK5" s="8">
        <f t="shared" ref="AK5:AK25" si="2">Q5/AJ5</f>
        <v>5.272889793612374E-4</v>
      </c>
      <c r="AL5">
        <f t="shared" ref="AL5:AL25" si="3">M5/AJ5</f>
        <v>1.3584296690515539E-4</v>
      </c>
      <c r="AM5" s="8">
        <f t="shared" ref="AM5:AM25" si="4">AK5/AL5</f>
        <v>3.8816067653276956</v>
      </c>
      <c r="AN5" s="2" t="s">
        <v>83</v>
      </c>
      <c r="AO5">
        <v>6.3315533679946679E-3</v>
      </c>
      <c r="AP5">
        <v>2.5</v>
      </c>
      <c r="AQ5">
        <f t="shared" ref="AQ5:AQ25" si="5">Q5*AP5*AO5</f>
        <v>2.9061829959095524</v>
      </c>
      <c r="AR5">
        <f t="shared" ref="AR5:AR25" si="6">M5*AP5*AO5</f>
        <v>0.74870618576536951</v>
      </c>
      <c r="AS5">
        <f t="shared" ref="AS5:AS25" si="7">AJ5*AP5*AO5</f>
        <v>5511.5564892521152</v>
      </c>
    </row>
    <row r="6" spans="1:45">
      <c r="A6" s="3" t="s">
        <v>10</v>
      </c>
      <c r="B6" s="3">
        <v>3</v>
      </c>
      <c r="C6" s="4">
        <v>4.2</v>
      </c>
      <c r="D6" s="4">
        <v>18.2</v>
      </c>
      <c r="E6" s="4">
        <v>3.8</v>
      </c>
      <c r="F6" s="4">
        <v>5.7</v>
      </c>
      <c r="G6" s="4">
        <v>1</v>
      </c>
      <c r="H6" s="4">
        <v>15.8</v>
      </c>
      <c r="I6" s="5">
        <v>1312.1</v>
      </c>
      <c r="J6" s="6">
        <v>14.8</v>
      </c>
      <c r="K6" s="6">
        <v>9.6999999999999993</v>
      </c>
      <c r="L6" s="6">
        <v>5.4</v>
      </c>
      <c r="M6" s="6">
        <v>43.8</v>
      </c>
      <c r="N6" s="7">
        <v>20.2</v>
      </c>
      <c r="O6" s="60">
        <v>605.13405815492479</v>
      </c>
      <c r="P6" s="7">
        <v>9365.3073843966195</v>
      </c>
      <c r="Q6" s="7">
        <v>170.4</v>
      </c>
      <c r="R6" s="37">
        <v>0.214</v>
      </c>
      <c r="S6" s="37"/>
      <c r="T6" s="13">
        <v>4.4846365715636298E-4</v>
      </c>
      <c r="U6" s="13">
        <v>1.9433425143442395E-3</v>
      </c>
      <c r="V6" s="13">
        <v>4.0575283266528075E-4</v>
      </c>
      <c r="W6" s="13">
        <v>6.086292489979212E-4</v>
      </c>
      <c r="X6" s="13">
        <v>1.0677706122770547E-4</v>
      </c>
      <c r="Y6" s="13">
        <v>1.6870775673977466E-3</v>
      </c>
      <c r="Z6" s="14">
        <v>0.14010218203687233</v>
      </c>
      <c r="AA6" s="15">
        <v>1.580300506170041E-3</v>
      </c>
      <c r="AB6" s="15">
        <v>1.035737493908743E-3</v>
      </c>
      <c r="AC6" s="15">
        <v>5.7659613062960953E-4</v>
      </c>
      <c r="AD6" s="15">
        <v>4.6768352817734993E-3</v>
      </c>
      <c r="AE6" s="16">
        <v>2.1568966367996505E-3</v>
      </c>
      <c r="AF6" s="16">
        <v>6.4614436378578291E-2</v>
      </c>
      <c r="AG6" s="16">
        <v>1.8194811233201012E-2</v>
      </c>
      <c r="AH6" s="23">
        <v>47.390231251607482</v>
      </c>
      <c r="AI6" s="2">
        <f t="shared" si="0"/>
        <v>33.869761255874813</v>
      </c>
      <c r="AJ6" s="2">
        <f t="shared" si="1"/>
        <v>338697.61255874811</v>
      </c>
      <c r="AK6" s="8">
        <f t="shared" si="2"/>
        <v>5.0310363486971319E-4</v>
      </c>
      <c r="AL6">
        <f t="shared" si="3"/>
        <v>1.2931889206158122E-4</v>
      </c>
      <c r="AM6" s="8">
        <f t="shared" si="4"/>
        <v>3.8904109589041092</v>
      </c>
      <c r="AN6" s="2" t="s">
        <v>84</v>
      </c>
      <c r="AO6">
        <v>1.5826822493579463E-2</v>
      </c>
      <c r="AP6">
        <v>2.5</v>
      </c>
      <c r="AQ6">
        <f t="shared" si="5"/>
        <v>6.7422263822648514</v>
      </c>
      <c r="AR6">
        <f t="shared" si="6"/>
        <v>1.7330370630469512</v>
      </c>
      <c r="AS6">
        <f t="shared" si="7"/>
        <v>13401.26748241614</v>
      </c>
    </row>
    <row r="7" spans="1:45">
      <c r="A7" s="3" t="s">
        <v>11</v>
      </c>
      <c r="B7" s="3">
        <v>3.1</v>
      </c>
      <c r="C7" s="4">
        <v>6.9</v>
      </c>
      <c r="D7" s="4">
        <v>122.6</v>
      </c>
      <c r="E7" s="4">
        <v>33.5</v>
      </c>
      <c r="F7" s="4">
        <v>19.8</v>
      </c>
      <c r="G7" s="4">
        <v>2.6</v>
      </c>
      <c r="H7" s="4">
        <v>79.900000000000006</v>
      </c>
      <c r="I7" s="5">
        <v>1239.8</v>
      </c>
      <c r="J7" s="6">
        <v>83.7</v>
      </c>
      <c r="K7" s="6">
        <v>20.100000000000001</v>
      </c>
      <c r="L7" s="6">
        <v>28</v>
      </c>
      <c r="M7" s="6">
        <v>178.2</v>
      </c>
      <c r="N7" s="7">
        <v>107.3</v>
      </c>
      <c r="O7" s="60">
        <v>3109.5701441389137</v>
      </c>
      <c r="P7" s="7">
        <v>49215.085924632069</v>
      </c>
      <c r="Q7" s="7">
        <v>279.3</v>
      </c>
      <c r="R7" s="37">
        <v>0.20399999999999999</v>
      </c>
      <c r="S7" s="37"/>
      <c r="T7" s="13">
        <v>1.4020091340623996E-4</v>
      </c>
      <c r="U7" s="13">
        <v>2.4911060845804376E-3</v>
      </c>
      <c r="V7" s="13">
        <v>6.8068559407377378E-4</v>
      </c>
      <c r="W7" s="13">
        <v>4.0231566455703645E-4</v>
      </c>
      <c r="X7" s="13">
        <v>5.2829329689307815E-5</v>
      </c>
      <c r="Y7" s="13">
        <v>1.623485939298344E-3</v>
      </c>
      <c r="Z7" s="14">
        <v>2.5191462672616856E-2</v>
      </c>
      <c r="AA7" s="15">
        <v>1.7006980365365631E-3</v>
      </c>
      <c r="AB7" s="15">
        <v>4.0841135644426426E-4</v>
      </c>
      <c r="AC7" s="15">
        <v>5.6893124280793029E-4</v>
      </c>
      <c r="AD7" s="15">
        <v>3.6208409810133276E-3</v>
      </c>
      <c r="AE7" s="16">
        <v>2.1802257983318187E-3</v>
      </c>
      <c r="AF7" s="16">
        <v>6.3183271667978116E-2</v>
      </c>
      <c r="AG7" s="16">
        <v>5.6750891470091049E-3</v>
      </c>
      <c r="AH7" s="23">
        <v>24.20721227932043</v>
      </c>
      <c r="AI7" s="2">
        <f t="shared" si="0"/>
        <v>17.300875706173166</v>
      </c>
      <c r="AJ7" s="2">
        <f t="shared" si="1"/>
        <v>173008.75706173165</v>
      </c>
      <c r="AK7" s="8">
        <f t="shared" si="2"/>
        <v>1.6143691495358373E-3</v>
      </c>
      <c r="AL7">
        <f t="shared" si="3"/>
        <v>1.0300056657618552E-3</v>
      </c>
      <c r="AM7" s="8">
        <f t="shared" si="4"/>
        <v>1.5673400673400677</v>
      </c>
      <c r="AN7" s="2" t="s">
        <v>85</v>
      </c>
      <c r="AO7">
        <v>1.1311060554941635E-3</v>
      </c>
      <c r="AP7">
        <v>2.5</v>
      </c>
      <c r="AQ7">
        <f t="shared" si="5"/>
        <v>0.78979480324879969</v>
      </c>
      <c r="AR7">
        <f t="shared" si="6"/>
        <v>0.50390774772264979</v>
      </c>
      <c r="AS7">
        <f t="shared" si="7"/>
        <v>489.22813191510824</v>
      </c>
    </row>
    <row r="8" spans="1:45">
      <c r="A8" s="3" t="s">
        <v>12</v>
      </c>
      <c r="B8" s="3">
        <v>3.15</v>
      </c>
      <c r="C8" s="4">
        <v>7.2</v>
      </c>
      <c r="D8" s="4">
        <v>214.7</v>
      </c>
      <c r="E8" s="4">
        <v>81.400000000000006</v>
      </c>
      <c r="F8" s="4">
        <v>70.400000000000006</v>
      </c>
      <c r="G8" s="4">
        <v>3.8</v>
      </c>
      <c r="H8" s="4">
        <v>139.19999999999999</v>
      </c>
      <c r="I8" s="5">
        <v>660.8</v>
      </c>
      <c r="J8" s="6">
        <v>315.2</v>
      </c>
      <c r="K8" s="6">
        <v>70</v>
      </c>
      <c r="L8" s="6">
        <v>229.1</v>
      </c>
      <c r="M8" s="6">
        <v>203.8</v>
      </c>
      <c r="N8" s="7">
        <v>142.80000000000001</v>
      </c>
      <c r="O8" s="60">
        <v>4046.2240811462834</v>
      </c>
      <c r="P8" s="7">
        <v>68653.085004452674</v>
      </c>
      <c r="Q8" s="7">
        <v>167.5</v>
      </c>
      <c r="R8" s="37">
        <v>0.214</v>
      </c>
      <c r="S8" s="37"/>
      <c r="T8" s="13">
        <v>1.048751123060679E-4</v>
      </c>
      <c r="U8" s="13">
        <v>3.1273175850156632E-3</v>
      </c>
      <c r="V8" s="13">
        <v>1.1856714085713789E-3</v>
      </c>
      <c r="W8" s="13">
        <v>1.0254455425482195E-3</v>
      </c>
      <c r="X8" s="13">
        <v>5.5350753717091388E-5</v>
      </c>
      <c r="Y8" s="13">
        <v>2.0275855045839794E-3</v>
      </c>
      <c r="Z8" s="14">
        <v>9.6252047516457856E-3</v>
      </c>
      <c r="AA8" s="15">
        <v>4.5911993609545274E-3</v>
      </c>
      <c r="AB8" s="15">
        <v>1.0196191474201046E-3</v>
      </c>
      <c r="AC8" s="15">
        <v>3.3370678096277992E-3</v>
      </c>
      <c r="AD8" s="15">
        <v>2.9685483177745329E-3</v>
      </c>
      <c r="AE8" s="16">
        <v>2.0800230607370134E-3</v>
      </c>
      <c r="AF8" s="16">
        <v>5.8937250684129562E-2</v>
      </c>
      <c r="AG8" s="16">
        <v>2.4398029598981072E-3</v>
      </c>
      <c r="AH8" s="23">
        <v>4.8897542967062151</v>
      </c>
      <c r="AI8" s="2">
        <f t="shared" si="0"/>
        <v>3.4947035761449232</v>
      </c>
      <c r="AJ8" s="2">
        <f t="shared" si="1"/>
        <v>34947.035761449231</v>
      </c>
      <c r="AK8" s="8">
        <f t="shared" si="2"/>
        <v>4.7929673103998304E-3</v>
      </c>
      <c r="AL8">
        <f t="shared" si="3"/>
        <v>5.8316820170715546E-3</v>
      </c>
      <c r="AM8" s="8">
        <f t="shared" si="4"/>
        <v>0.82188420019627084</v>
      </c>
      <c r="AN8" s="2" t="s">
        <v>86</v>
      </c>
      <c r="AO8">
        <v>6.8689104305706856E-4</v>
      </c>
      <c r="AP8">
        <v>2.5</v>
      </c>
      <c r="AQ8">
        <f t="shared" si="5"/>
        <v>0.28763562428014744</v>
      </c>
      <c r="AR8">
        <f t="shared" si="6"/>
        <v>0.34997098643757646</v>
      </c>
      <c r="AS8">
        <f t="shared" si="7"/>
        <v>60.012014614836346</v>
      </c>
    </row>
    <row r="9" spans="1:45">
      <c r="A9" s="3" t="s">
        <v>13</v>
      </c>
      <c r="B9" s="3">
        <v>3.2</v>
      </c>
      <c r="C9" s="4">
        <v>9.5</v>
      </c>
      <c r="D9" s="4">
        <v>243.5</v>
      </c>
      <c r="E9" s="4">
        <v>51</v>
      </c>
      <c r="F9" s="4">
        <v>44.8</v>
      </c>
      <c r="G9" s="4">
        <v>9.6</v>
      </c>
      <c r="H9" s="4">
        <v>104.3</v>
      </c>
      <c r="I9" s="5">
        <v>192.6</v>
      </c>
      <c r="J9" s="6">
        <v>186.5</v>
      </c>
      <c r="K9" s="6">
        <v>52.7</v>
      </c>
      <c r="L9" s="6">
        <v>116.3</v>
      </c>
      <c r="M9" s="6">
        <v>291.10000000000002</v>
      </c>
      <c r="N9" s="7">
        <v>205.5</v>
      </c>
      <c r="O9" s="60">
        <v>6012.7556614319965</v>
      </c>
      <c r="P9" s="7">
        <v>85561.481198077337</v>
      </c>
      <c r="Q9" s="7">
        <v>424.5</v>
      </c>
      <c r="R9" s="37">
        <v>1.0469999999999999</v>
      </c>
      <c r="S9" s="37"/>
      <c r="T9" s="13">
        <v>1.1103127092911378E-4</v>
      </c>
      <c r="U9" s="13">
        <v>2.8459067864462324E-3</v>
      </c>
      <c r="V9" s="13">
        <v>5.9606261235629508E-4</v>
      </c>
      <c r="W9" s="13">
        <v>5.2360009869729441E-4</v>
      </c>
      <c r="X9" s="13">
        <v>1.1220002114942024E-4</v>
      </c>
      <c r="Y9" s="13">
        <v>1.2190064797796387E-3</v>
      </c>
      <c r="Z9" s="14">
        <v>2.2510129243102435E-3</v>
      </c>
      <c r="AA9" s="15">
        <v>2.1797191608715497E-3</v>
      </c>
      <c r="AB9" s="15">
        <v>6.1593136610150491E-4</v>
      </c>
      <c r="AC9" s="15">
        <v>1.3592565062164139E-3</v>
      </c>
      <c r="AD9" s="15">
        <v>3.4022318913121078E-3</v>
      </c>
      <c r="AE9" s="16">
        <v>2.4017817027297771E-3</v>
      </c>
      <c r="AF9" s="16">
        <v>7.0274095039475654E-2</v>
      </c>
      <c r="AG9" s="16">
        <v>4.9613446852009267E-3</v>
      </c>
      <c r="AH9" s="23">
        <v>0</v>
      </c>
      <c r="AI9" s="2">
        <f t="shared" si="0"/>
        <v>0</v>
      </c>
      <c r="AJ9" s="2">
        <f t="shared" si="1"/>
        <v>0</v>
      </c>
      <c r="AK9" s="8">
        <v>0</v>
      </c>
      <c r="AL9">
        <v>0</v>
      </c>
      <c r="AM9" s="8">
        <v>0</v>
      </c>
      <c r="AN9" s="2" t="s">
        <v>87</v>
      </c>
      <c r="AO9">
        <v>6.7930577233414754E-4</v>
      </c>
      <c r="AP9">
        <v>2.5</v>
      </c>
      <c r="AQ9">
        <f t="shared" si="5"/>
        <v>0.72091325088961411</v>
      </c>
      <c r="AR9">
        <f t="shared" si="6"/>
        <v>0.49436477581617588</v>
      </c>
      <c r="AS9">
        <f t="shared" si="7"/>
        <v>0</v>
      </c>
    </row>
    <row r="10" spans="1:45">
      <c r="A10" s="3" t="s">
        <v>14</v>
      </c>
      <c r="B10" s="3">
        <v>3.25</v>
      </c>
      <c r="C10" s="4">
        <v>8.6999999999999993</v>
      </c>
      <c r="D10" s="4">
        <v>209.5</v>
      </c>
      <c r="E10" s="4">
        <v>55.9</v>
      </c>
      <c r="F10" s="4">
        <v>39.4</v>
      </c>
      <c r="G10" s="4">
        <v>11</v>
      </c>
      <c r="H10" s="4">
        <v>100.8</v>
      </c>
      <c r="I10" s="5">
        <v>333.5</v>
      </c>
      <c r="J10" s="6">
        <v>223.9</v>
      </c>
      <c r="K10" s="6">
        <v>58.6</v>
      </c>
      <c r="L10" s="6">
        <v>80</v>
      </c>
      <c r="M10" s="6">
        <v>303.5</v>
      </c>
      <c r="N10" s="7">
        <v>188.4</v>
      </c>
      <c r="O10" s="60">
        <v>5720.1255061307411</v>
      </c>
      <c r="P10" s="7">
        <v>88492.258966283611</v>
      </c>
      <c r="Q10" s="7">
        <v>404.2</v>
      </c>
      <c r="R10" s="37">
        <v>0.52</v>
      </c>
      <c r="S10" s="37"/>
      <c r="T10" s="13">
        <v>9.8313684175638255E-5</v>
      </c>
      <c r="U10" s="13">
        <v>2.3674387166432434E-3</v>
      </c>
      <c r="V10" s="13">
        <v>6.3169367188714695E-4</v>
      </c>
      <c r="W10" s="13">
        <v>4.4523668465748821E-4</v>
      </c>
      <c r="X10" s="13">
        <v>1.2430465815310585E-4</v>
      </c>
      <c r="Y10" s="13">
        <v>1.1390826856211881E-3</v>
      </c>
      <c r="Z10" s="14">
        <v>3.7686912267327999E-3</v>
      </c>
      <c r="AA10" s="15">
        <v>2.5301648145891272E-3</v>
      </c>
      <c r="AB10" s="15">
        <v>6.6220481525200024E-4</v>
      </c>
      <c r="AC10" s="15">
        <v>9.0403387747713343E-4</v>
      </c>
      <c r="AD10" s="15">
        <v>3.4296785226788748E-3</v>
      </c>
      <c r="AE10" s="16">
        <v>2.1289997814586494E-3</v>
      </c>
      <c r="AF10" s="16">
        <v>6.4639840512040303E-2</v>
      </c>
      <c r="AG10" s="16">
        <v>4.5676311659532164E-3</v>
      </c>
      <c r="AH10" s="23">
        <v>6.0181620874500907E-2</v>
      </c>
      <c r="AI10" s="2">
        <f t="shared" si="0"/>
        <v>4.3011757427154934E-2</v>
      </c>
      <c r="AJ10" s="2">
        <f t="shared" si="1"/>
        <v>430.11757427154936</v>
      </c>
      <c r="AK10" s="8">
        <f t="shared" si="2"/>
        <v>0.93974304743198744</v>
      </c>
      <c r="AL10">
        <f t="shared" si="3"/>
        <v>0.70562101656508702</v>
      </c>
      <c r="AM10" s="8">
        <f t="shared" si="4"/>
        <v>1.3317957166392094</v>
      </c>
      <c r="AN10" s="2" t="s">
        <v>88</v>
      </c>
      <c r="AO10">
        <v>6.719862331852895E-4</v>
      </c>
      <c r="AP10">
        <v>2.5</v>
      </c>
      <c r="AQ10">
        <f t="shared" si="5"/>
        <v>0.67904208863373505</v>
      </c>
      <c r="AR10">
        <f t="shared" si="6"/>
        <v>0.50986955442933846</v>
      </c>
      <c r="AS10">
        <f t="shared" si="7"/>
        <v>0.72258272140383106</v>
      </c>
    </row>
    <row r="11" spans="1:45">
      <c r="A11" s="3" t="s">
        <v>15</v>
      </c>
      <c r="B11" s="3">
        <v>3.3</v>
      </c>
      <c r="C11" s="4">
        <v>9.5</v>
      </c>
      <c r="D11" s="4">
        <v>221.8</v>
      </c>
      <c r="E11" s="4">
        <v>43.5</v>
      </c>
      <c r="F11" s="4">
        <v>31.5</v>
      </c>
      <c r="G11" s="4">
        <v>10.1</v>
      </c>
      <c r="H11" s="4">
        <v>93.1</v>
      </c>
      <c r="I11" s="5">
        <v>437.9</v>
      </c>
      <c r="J11" s="6">
        <v>318.3</v>
      </c>
      <c r="K11" s="6">
        <v>80.7</v>
      </c>
      <c r="L11" s="6">
        <v>53.9</v>
      </c>
      <c r="M11" s="6">
        <v>241.9</v>
      </c>
      <c r="N11" s="7">
        <v>184.5</v>
      </c>
      <c r="O11" s="60">
        <v>5633.1165049982546</v>
      </c>
      <c r="P11" s="7">
        <v>85987.159623237938</v>
      </c>
      <c r="Q11" s="7">
        <v>259.3</v>
      </c>
      <c r="R11" s="37">
        <v>0.56499999999999995</v>
      </c>
      <c r="S11" s="37"/>
      <c r="T11" s="13">
        <v>1.1048161192467898E-4</v>
      </c>
      <c r="U11" s="13">
        <v>2.579454897357242E-3</v>
      </c>
      <c r="V11" s="13">
        <v>5.058894861814248E-4</v>
      </c>
      <c r="W11" s="13">
        <v>3.6633376585551452E-4</v>
      </c>
      <c r="X11" s="13">
        <v>1.174593979409745E-4</v>
      </c>
      <c r="Y11" s="13">
        <v>1.0827197968618541E-3</v>
      </c>
      <c r="Z11" s="14">
        <v>5.0926208275596761E-3</v>
      </c>
      <c r="AA11" s="15">
        <v>3.7017154816447709E-3</v>
      </c>
      <c r="AB11" s="15">
        <v>9.3851221919174675E-4</v>
      </c>
      <c r="AC11" s="15">
        <v>6.2683777713054708E-4</v>
      </c>
      <c r="AD11" s="15">
        <v>2.8132107289031419E-3</v>
      </c>
      <c r="AE11" s="16">
        <v>2.1456692000108709E-3</v>
      </c>
      <c r="AF11" s="16">
        <v>6.5511135961233813E-2</v>
      </c>
      <c r="AG11" s="16">
        <v>3.015566523375712E-3</v>
      </c>
      <c r="AH11" s="23">
        <v>0.25555762144446476</v>
      </c>
      <c r="AI11" s="2">
        <f t="shared" si="0"/>
        <v>0.18264683241337115</v>
      </c>
      <c r="AJ11" s="2">
        <f t="shared" si="1"/>
        <v>1826.4683241337116</v>
      </c>
      <c r="AK11" s="8">
        <f t="shared" si="2"/>
        <v>0.14196796986500448</v>
      </c>
      <c r="AL11">
        <f t="shared" si="3"/>
        <v>0.13244138800749936</v>
      </c>
      <c r="AM11" s="8">
        <f t="shared" si="4"/>
        <v>1.0719305498139728</v>
      </c>
      <c r="AN11" s="2" t="s">
        <v>89</v>
      </c>
      <c r="AO11">
        <v>7.2187996203202048E-4</v>
      </c>
      <c r="AP11">
        <v>2.5</v>
      </c>
      <c r="AQ11">
        <f t="shared" si="5"/>
        <v>0.46795868538725727</v>
      </c>
      <c r="AR11">
        <f t="shared" si="6"/>
        <v>0.43655690703886441</v>
      </c>
      <c r="AS11">
        <f t="shared" si="7"/>
        <v>3.2962272111958293</v>
      </c>
    </row>
    <row r="12" spans="1:45">
      <c r="A12" s="3" t="s">
        <v>16</v>
      </c>
      <c r="B12" s="3">
        <v>3.35</v>
      </c>
      <c r="C12" s="4">
        <v>10.3</v>
      </c>
      <c r="D12" s="4">
        <v>194.9</v>
      </c>
      <c r="E12" s="4">
        <v>32.799999999999997</v>
      </c>
      <c r="F12" s="4">
        <v>27.9</v>
      </c>
      <c r="G12" s="4">
        <v>7.7</v>
      </c>
      <c r="H12" s="4">
        <v>93.1</v>
      </c>
      <c r="I12" s="5">
        <v>446.6</v>
      </c>
      <c r="J12" s="6">
        <v>310.60000000000002</v>
      </c>
      <c r="K12" s="6">
        <v>78.400000000000006</v>
      </c>
      <c r="L12" s="6">
        <v>42.7</v>
      </c>
      <c r="M12" s="6">
        <v>247.3</v>
      </c>
      <c r="N12" s="7">
        <v>177.4</v>
      </c>
      <c r="O12" s="60">
        <v>5465.0780770237379</v>
      </c>
      <c r="P12" s="7">
        <v>82671.614649391748</v>
      </c>
      <c r="Q12" s="7">
        <v>274</v>
      </c>
      <c r="R12" s="37">
        <v>0.54700000000000004</v>
      </c>
      <c r="S12" s="37"/>
      <c r="T12" s="13">
        <v>1.2458931694611316E-4</v>
      </c>
      <c r="U12" s="13">
        <v>2.3575201818249957E-3</v>
      </c>
      <c r="V12" s="13">
        <v>3.9675044619733117E-4</v>
      </c>
      <c r="W12" s="13">
        <v>3.3747980027151037E-4</v>
      </c>
      <c r="X12" s="13">
        <v>9.3139586454861294E-5</v>
      </c>
      <c r="Y12" s="13">
        <v>1.1261422725905956E-3</v>
      </c>
      <c r="Z12" s="14">
        <v>5.4020960143819552E-3</v>
      </c>
      <c r="AA12" s="15">
        <v>3.7570331886857037E-3</v>
      </c>
      <c r="AB12" s="15">
        <v>9.4833033481313321E-4</v>
      </c>
      <c r="AC12" s="15">
        <v>5.1650134306786724E-4</v>
      </c>
      <c r="AD12" s="15">
        <v>2.9913532117256101E-3</v>
      </c>
      <c r="AE12" s="16">
        <v>2.1458393035184925E-3</v>
      </c>
      <c r="AF12" s="16">
        <v>6.6105858706171375E-2</v>
      </c>
      <c r="AG12" s="16">
        <v>3.3143177517703888E-3</v>
      </c>
      <c r="AH12" s="23">
        <v>2.1817068923720773</v>
      </c>
      <c r="AI12" s="2">
        <f t="shared" si="0"/>
        <v>1.5592642117025404</v>
      </c>
      <c r="AJ12" s="2">
        <f t="shared" si="1"/>
        <v>15592.642117025403</v>
      </c>
      <c r="AK12" s="8">
        <f t="shared" si="2"/>
        <v>1.7572390743248251E-2</v>
      </c>
      <c r="AL12">
        <f t="shared" si="3"/>
        <v>1.586004463797552E-2</v>
      </c>
      <c r="AM12" s="8">
        <f t="shared" si="4"/>
        <v>1.1079660331581076</v>
      </c>
      <c r="AN12" s="2" t="s">
        <v>90</v>
      </c>
      <c r="AO12">
        <v>7.0633145034460821E-4</v>
      </c>
      <c r="AP12">
        <v>2.5</v>
      </c>
      <c r="AQ12">
        <f t="shared" si="5"/>
        <v>0.48383704348605661</v>
      </c>
      <c r="AR12">
        <f t="shared" si="6"/>
        <v>0.43668941917555404</v>
      </c>
      <c r="AS12">
        <f t="shared" si="7"/>
        <v>27.53393380305744</v>
      </c>
    </row>
    <row r="13" spans="1:45">
      <c r="A13" s="3" t="s">
        <v>17</v>
      </c>
      <c r="B13" s="3">
        <v>3.4</v>
      </c>
      <c r="C13" s="4">
        <v>5.7</v>
      </c>
      <c r="D13" s="4">
        <v>37.5</v>
      </c>
      <c r="E13" s="4">
        <v>3.5</v>
      </c>
      <c r="F13" s="4">
        <v>5.8</v>
      </c>
      <c r="G13" s="4">
        <v>2.2999999999999998</v>
      </c>
      <c r="H13" s="4">
        <v>15.9</v>
      </c>
      <c r="I13" s="5">
        <v>1029.0999999999999</v>
      </c>
      <c r="J13" s="6">
        <v>39.1</v>
      </c>
      <c r="K13" s="6">
        <v>18.8</v>
      </c>
      <c r="L13" s="6">
        <v>6.7</v>
      </c>
      <c r="M13" s="6">
        <v>53.3</v>
      </c>
      <c r="N13" s="7">
        <v>24.2</v>
      </c>
      <c r="O13" s="60">
        <v>753.69625208775619</v>
      </c>
      <c r="P13" s="7">
        <v>11312.233837641454</v>
      </c>
      <c r="Q13" s="7">
        <v>164.6</v>
      </c>
      <c r="R13" s="37">
        <v>0.36799999999999999</v>
      </c>
      <c r="S13" s="37"/>
      <c r="T13" s="13">
        <v>5.0387925866889809E-4</v>
      </c>
      <c r="U13" s="13">
        <v>3.314995122821698E-3</v>
      </c>
      <c r="V13" s="13">
        <v>3.0939954479669183E-4</v>
      </c>
      <c r="W13" s="13">
        <v>5.1271924566308929E-4</v>
      </c>
      <c r="X13" s="13">
        <v>2.0331970086639748E-4</v>
      </c>
      <c r="Y13" s="13">
        <v>1.4055579320764E-3</v>
      </c>
      <c r="Z13" s="14">
        <v>9.0972306157221586E-2</v>
      </c>
      <c r="AA13" s="15">
        <v>3.4564349147287576E-3</v>
      </c>
      <c r="AB13" s="15">
        <v>1.6619175549079446E-3</v>
      </c>
      <c r="AC13" s="15">
        <v>5.9227912861081007E-4</v>
      </c>
      <c r="AD13" s="15">
        <v>4.7117130679039066E-3</v>
      </c>
      <c r="AE13" s="16">
        <v>2.1392768525942689E-3</v>
      </c>
      <c r="AF13" s="16">
        <v>6.6626650660264131E-2</v>
      </c>
      <c r="AG13" s="16">
        <v>1.4550618592438707E-2</v>
      </c>
      <c r="AH13" s="23">
        <v>45.764021598636091</v>
      </c>
      <c r="AI13" s="2">
        <f t="shared" si="0"/>
        <v>32.707510487236256</v>
      </c>
      <c r="AJ13" s="2">
        <f t="shared" si="1"/>
        <v>327075.10487236257</v>
      </c>
      <c r="AK13" s="8">
        <f t="shared" si="2"/>
        <v>5.0324832904734013E-4</v>
      </c>
      <c r="AL13">
        <f t="shared" si="3"/>
        <v>1.62959513597954E-4</v>
      </c>
      <c r="AM13" s="8">
        <f t="shared" si="4"/>
        <v>3.0881801125703565</v>
      </c>
      <c r="AN13" s="2" t="s">
        <v>91</v>
      </c>
      <c r="AO13">
        <v>3.9179825125618189E-3</v>
      </c>
      <c r="AP13">
        <v>2.5</v>
      </c>
      <c r="AQ13">
        <f t="shared" si="5"/>
        <v>1.6122498039191886</v>
      </c>
      <c r="AR13">
        <f t="shared" si="6"/>
        <v>0.52207116979886237</v>
      </c>
      <c r="AS13">
        <f t="shared" si="7"/>
        <v>3203.6863529605989</v>
      </c>
    </row>
    <row r="14" spans="1:45">
      <c r="A14" s="3" t="s">
        <v>18</v>
      </c>
      <c r="B14" s="3">
        <v>3.45</v>
      </c>
      <c r="C14" s="4">
        <v>8.4</v>
      </c>
      <c r="D14" s="4">
        <v>197.3</v>
      </c>
      <c r="E14" s="4">
        <v>30.4</v>
      </c>
      <c r="F14" s="4">
        <v>47.8</v>
      </c>
      <c r="G14" s="4">
        <v>11.2</v>
      </c>
      <c r="H14" s="4">
        <v>104.5</v>
      </c>
      <c r="I14" s="5">
        <v>259.5</v>
      </c>
      <c r="J14" s="6">
        <v>196.8</v>
      </c>
      <c r="K14" s="6">
        <v>82.2</v>
      </c>
      <c r="L14" s="6">
        <v>60.1</v>
      </c>
      <c r="M14" s="6">
        <v>391.9</v>
      </c>
      <c r="N14" s="7">
        <v>183.5</v>
      </c>
      <c r="O14" s="60">
        <v>5644.7717695864985</v>
      </c>
      <c r="P14" s="7">
        <v>89294.60683265049</v>
      </c>
      <c r="Q14" s="7">
        <v>310.8</v>
      </c>
      <c r="R14" s="37">
        <v>0.36799999999999999</v>
      </c>
      <c r="S14" s="37"/>
      <c r="T14" s="13">
        <v>9.4070630891994122E-5</v>
      </c>
      <c r="U14" s="13">
        <v>2.2095399374988619E-3</v>
      </c>
      <c r="V14" s="13">
        <v>3.4044609275197868E-4</v>
      </c>
      <c r="W14" s="13">
        <v>5.3530668531396653E-4</v>
      </c>
      <c r="X14" s="13">
        <v>1.2542750785599215E-4</v>
      </c>
      <c r="Y14" s="13">
        <v>1.1702834438349268E-3</v>
      </c>
      <c r="Z14" s="14">
        <v>2.9061105614848182E-3</v>
      </c>
      <c r="AA14" s="15">
        <v>2.2039404951838624E-3</v>
      </c>
      <c r="AB14" s="15">
        <v>9.2054831658594245E-4</v>
      </c>
      <c r="AC14" s="15">
        <v>6.7305296626295793E-4</v>
      </c>
      <c r="AD14" s="15">
        <v>4.3888428864967254E-3</v>
      </c>
      <c r="AE14" s="16">
        <v>2.0549953296048716E-3</v>
      </c>
      <c r="AF14" s="16">
        <v>6.3215147810276179E-2</v>
      </c>
      <c r="AG14" s="16">
        <v>3.4806133430037825E-3</v>
      </c>
      <c r="AH14" s="23">
        <v>0.19007536424942212</v>
      </c>
      <c r="AI14" s="2">
        <f t="shared" si="0"/>
        <v>0.13584671434860321</v>
      </c>
      <c r="AJ14" s="2">
        <f t="shared" si="1"/>
        <v>1358.467143486032</v>
      </c>
      <c r="AK14" s="8">
        <f t="shared" si="2"/>
        <v>0.22878727799219364</v>
      </c>
      <c r="AL14">
        <f t="shared" si="3"/>
        <v>0.28848691842065854</v>
      </c>
      <c r="AM14" s="8">
        <f t="shared" si="4"/>
        <v>0.79305945394233235</v>
      </c>
      <c r="AN14" s="2" t="s">
        <v>92</v>
      </c>
      <c r="AO14">
        <v>6.7170357232657573E-4</v>
      </c>
      <c r="AP14">
        <v>2.5</v>
      </c>
      <c r="AQ14">
        <f t="shared" si="5"/>
        <v>0.52191367569774938</v>
      </c>
      <c r="AR14">
        <f t="shared" si="6"/>
        <v>0.65810157498696253</v>
      </c>
      <c r="AS14">
        <f t="shared" si="7"/>
        <v>2.2812180829196165</v>
      </c>
    </row>
    <row r="15" spans="1:45">
      <c r="A15" s="3" t="s">
        <v>19</v>
      </c>
      <c r="B15" s="3">
        <v>3.5</v>
      </c>
      <c r="C15" s="4">
        <v>8.4</v>
      </c>
      <c r="D15" s="4">
        <v>185.9</v>
      </c>
      <c r="E15" s="4">
        <v>35.700000000000003</v>
      </c>
      <c r="F15" s="4">
        <v>28.3</v>
      </c>
      <c r="G15" s="4">
        <v>4.9000000000000004</v>
      </c>
      <c r="H15" s="4">
        <v>107</v>
      </c>
      <c r="I15" s="5">
        <v>662.3</v>
      </c>
      <c r="J15" s="6">
        <v>209.1</v>
      </c>
      <c r="K15" s="6">
        <v>63.4</v>
      </c>
      <c r="L15" s="6">
        <v>47.8</v>
      </c>
      <c r="M15" s="6">
        <v>288.89999999999998</v>
      </c>
      <c r="N15" s="7">
        <v>165</v>
      </c>
      <c r="O15" s="60">
        <v>5033.7663687604309</v>
      </c>
      <c r="P15" s="7">
        <v>83438.16767578783</v>
      </c>
      <c r="Q15" s="7">
        <v>593.4</v>
      </c>
      <c r="R15" s="37">
        <v>0.432</v>
      </c>
      <c r="S15" s="37"/>
      <c r="T15" s="13">
        <v>1.0067335170445648E-4</v>
      </c>
      <c r="U15" s="13">
        <v>2.2279971526021976E-3</v>
      </c>
      <c r="V15" s="13">
        <v>4.2786174474394005E-4</v>
      </c>
      <c r="W15" s="13">
        <v>3.3917331586144265E-4</v>
      </c>
      <c r="X15" s="13">
        <v>5.8726121827599617E-5</v>
      </c>
      <c r="Y15" s="13">
        <v>1.2823867419496241E-3</v>
      </c>
      <c r="Z15" s="14">
        <v>7.9376143849835146E-3</v>
      </c>
      <c r="AA15" s="15">
        <v>2.5060473620716487E-3</v>
      </c>
      <c r="AB15" s="15">
        <v>7.5984410691220714E-4</v>
      </c>
      <c r="AC15" s="15">
        <v>5.7287931088964518E-4</v>
      </c>
      <c r="AD15" s="15">
        <v>3.4624442032639849E-3</v>
      </c>
      <c r="AE15" s="16">
        <v>1.9775122656232524E-3</v>
      </c>
      <c r="AF15" s="16">
        <v>6.0329301433367094E-2</v>
      </c>
      <c r="AG15" s="16">
        <v>7.1118532025505323E-3</v>
      </c>
      <c r="AH15" s="23">
        <v>4.0919708683748022</v>
      </c>
      <c r="AI15" s="2">
        <f t="shared" si="0"/>
        <v>2.9245283831179485</v>
      </c>
      <c r="AJ15" s="2">
        <f t="shared" si="1"/>
        <v>29245.283831179484</v>
      </c>
      <c r="AK15" s="8">
        <f t="shared" si="2"/>
        <v>2.0290451049319418E-2</v>
      </c>
      <c r="AL15">
        <f t="shared" si="3"/>
        <v>9.8785158546484328E-3</v>
      </c>
      <c r="AM15" s="8">
        <f t="shared" si="4"/>
        <v>2.0539979231568015</v>
      </c>
      <c r="AN15" s="2" t="s">
        <v>93</v>
      </c>
      <c r="AO15">
        <v>6.8716446179367566E-4</v>
      </c>
      <c r="AP15">
        <v>2.5</v>
      </c>
      <c r="AQ15">
        <f t="shared" si="5"/>
        <v>1.0194084790709179</v>
      </c>
      <c r="AR15">
        <f t="shared" si="6"/>
        <v>0.49630453253048223</v>
      </c>
      <c r="AS15">
        <f t="shared" si="7"/>
        <v>50.240799309639343</v>
      </c>
    </row>
    <row r="16" spans="1:45">
      <c r="A16" s="3" t="s">
        <v>20</v>
      </c>
      <c r="B16" s="3">
        <v>3.57</v>
      </c>
      <c r="C16" s="4">
        <v>2.5</v>
      </c>
      <c r="D16" s="4">
        <v>22.1</v>
      </c>
      <c r="E16" s="4">
        <v>6.1</v>
      </c>
      <c r="F16" s="4">
        <v>16</v>
      </c>
      <c r="G16" s="4">
        <v>3.8</v>
      </c>
      <c r="H16" s="4">
        <v>14.1</v>
      </c>
      <c r="I16" s="5">
        <v>595.6</v>
      </c>
      <c r="J16" s="6">
        <v>34.9</v>
      </c>
      <c r="K16" s="6">
        <v>18.8</v>
      </c>
      <c r="L16" s="6">
        <v>8.8000000000000007</v>
      </c>
      <c r="M16" s="6">
        <v>44.7</v>
      </c>
      <c r="N16" s="7">
        <v>17.399999999999999</v>
      </c>
      <c r="O16" s="60">
        <v>575.32361386645334</v>
      </c>
      <c r="P16" s="7">
        <v>8381.0656182167113</v>
      </c>
      <c r="Q16" s="7">
        <v>192.7</v>
      </c>
      <c r="R16" s="37">
        <v>0.9</v>
      </c>
      <c r="S16" s="37"/>
      <c r="T16" s="13">
        <v>2.9829142425112523E-4</v>
      </c>
      <c r="U16" s="13">
        <v>2.6368961903799472E-3</v>
      </c>
      <c r="V16" s="13">
        <v>7.2783107517274549E-4</v>
      </c>
      <c r="W16" s="13">
        <v>1.9090651152072014E-3</v>
      </c>
      <c r="X16" s="13">
        <v>4.5340296486171027E-4</v>
      </c>
      <c r="Y16" s="13">
        <v>1.6823636327763462E-3</v>
      </c>
      <c r="Z16" s="14">
        <v>7.1064948913588069E-2</v>
      </c>
      <c r="AA16" s="15">
        <v>4.1641482825457076E-3</v>
      </c>
      <c r="AB16" s="15">
        <v>2.2431515103684616E-3</v>
      </c>
      <c r="AC16" s="15">
        <v>1.0499858133639608E-3</v>
      </c>
      <c r="AD16" s="15">
        <v>5.3334506656101191E-3</v>
      </c>
      <c r="AE16" s="16">
        <v>2.0761083127878313E-3</v>
      </c>
      <c r="AF16" s="16">
        <v>6.8645640074211506E-2</v>
      </c>
      <c r="AG16" s="16">
        <v>2.2992302981276729E-2</v>
      </c>
      <c r="AH16" s="23">
        <v>45.448069930891833</v>
      </c>
      <c r="AI16" s="2">
        <f t="shared" si="0"/>
        <v>32.481700077110212</v>
      </c>
      <c r="AJ16" s="2">
        <f t="shared" si="1"/>
        <v>324817.00077110209</v>
      </c>
      <c r="AK16" s="8">
        <f t="shared" si="2"/>
        <v>5.9325712491199104E-4</v>
      </c>
      <c r="AL16">
        <f t="shared" si="3"/>
        <v>1.3761594957740529E-4</v>
      </c>
      <c r="AM16" s="8">
        <f t="shared" si="4"/>
        <v>4.3109619686800897</v>
      </c>
      <c r="AN16" s="2" t="s">
        <v>94</v>
      </c>
      <c r="AO16">
        <v>2.9936787467906342E-3</v>
      </c>
      <c r="AP16">
        <v>2.5</v>
      </c>
      <c r="AQ16">
        <f t="shared" si="5"/>
        <v>1.4422047362663879</v>
      </c>
      <c r="AR16">
        <f t="shared" si="6"/>
        <v>0.33454359995385335</v>
      </c>
      <c r="AS16">
        <f t="shared" si="7"/>
        <v>2430.9943795118133</v>
      </c>
    </row>
    <row r="17" spans="1:45">
      <c r="A17" s="3" t="s">
        <v>21</v>
      </c>
      <c r="B17" s="3">
        <v>3.6</v>
      </c>
      <c r="C17" s="4">
        <v>8.1</v>
      </c>
      <c r="D17" s="4">
        <v>224.7</v>
      </c>
      <c r="E17" s="4">
        <v>56.9</v>
      </c>
      <c r="F17" s="4">
        <v>57.7</v>
      </c>
      <c r="G17" s="4">
        <v>14.9</v>
      </c>
      <c r="H17" s="4">
        <v>136.19999999999999</v>
      </c>
      <c r="I17" s="5">
        <v>597.5</v>
      </c>
      <c r="J17" s="6">
        <v>253.6</v>
      </c>
      <c r="K17" s="6">
        <v>111.3</v>
      </c>
      <c r="L17" s="6">
        <v>75.7</v>
      </c>
      <c r="M17" s="6">
        <v>331.9</v>
      </c>
      <c r="N17" s="7">
        <v>207.5</v>
      </c>
      <c r="O17" s="60">
        <v>4754.0220335185049</v>
      </c>
      <c r="P17" s="7">
        <v>74238.765246397641</v>
      </c>
      <c r="Q17" s="7">
        <v>383.5</v>
      </c>
      <c r="R17" s="37">
        <v>0.23100000000000001</v>
      </c>
      <c r="S17" s="37"/>
      <c r="T17" s="13">
        <v>1.0910741811392187E-4</v>
      </c>
      <c r="U17" s="13">
        <v>3.0267205987899067E-3</v>
      </c>
      <c r="V17" s="13">
        <v>7.6644593712125368E-4</v>
      </c>
      <c r="W17" s="13">
        <v>7.7722197841645585E-4</v>
      </c>
      <c r="X17" s="13">
        <v>2.0070376912314025E-4</v>
      </c>
      <c r="Y17" s="13">
        <v>1.8346210305081676E-3</v>
      </c>
      <c r="Z17" s="14">
        <v>8.0483558423541136E-3</v>
      </c>
      <c r="AA17" s="15">
        <v>3.4160050905790848E-3</v>
      </c>
      <c r="AB17" s="15">
        <v>1.4992167451950006E-3</v>
      </c>
      <c r="AC17" s="15">
        <v>1.0196829075585045E-3</v>
      </c>
      <c r="AD17" s="15">
        <v>4.4707101323469963E-3</v>
      </c>
      <c r="AE17" s="16">
        <v>2.7950357109430605E-3</v>
      </c>
      <c r="AF17" s="16">
        <v>6.4036922189370446E-2</v>
      </c>
      <c r="AG17" s="16">
        <v>5.1657647958875362E-3</v>
      </c>
      <c r="AH17" s="23">
        <v>7.972610218456925</v>
      </c>
      <c r="AI17" s="2">
        <f t="shared" si="0"/>
        <v>5.6980182951971683</v>
      </c>
      <c r="AJ17" s="2">
        <f t="shared" si="1"/>
        <v>56980.182951971685</v>
      </c>
      <c r="AK17" s="8">
        <f t="shared" si="2"/>
        <v>6.7304101203614995E-3</v>
      </c>
      <c r="AL17">
        <f t="shared" si="3"/>
        <v>5.824832122419769E-3</v>
      </c>
      <c r="AM17" s="8">
        <f t="shared" si="4"/>
        <v>1.1554685146128354</v>
      </c>
      <c r="AN17" s="2" t="s">
        <v>95</v>
      </c>
      <c r="AO17">
        <v>7.7117927182854176E-4</v>
      </c>
      <c r="AP17">
        <v>2.5</v>
      </c>
      <c r="AQ17">
        <f t="shared" si="5"/>
        <v>0.73936812686561437</v>
      </c>
      <c r="AR17">
        <f t="shared" si="6"/>
        <v>0.63988600079973257</v>
      </c>
      <c r="AS17">
        <f t="shared" si="7"/>
        <v>109.85483999389652</v>
      </c>
    </row>
    <row r="18" spans="1:45">
      <c r="A18" s="3" t="s">
        <v>22</v>
      </c>
      <c r="B18" s="3">
        <v>3.625</v>
      </c>
      <c r="C18" s="4">
        <v>2.9</v>
      </c>
      <c r="D18" s="4">
        <v>41.8</v>
      </c>
      <c r="E18" s="4">
        <v>10.3</v>
      </c>
      <c r="F18" s="4">
        <v>10.4</v>
      </c>
      <c r="G18" s="4">
        <v>3.1</v>
      </c>
      <c r="H18" s="4">
        <v>25.4</v>
      </c>
      <c r="I18" s="5">
        <v>531.29999999999995</v>
      </c>
      <c r="J18" s="6">
        <v>44.3</v>
      </c>
      <c r="K18" s="6">
        <v>23.7</v>
      </c>
      <c r="L18" s="6">
        <v>13.5</v>
      </c>
      <c r="M18" s="6">
        <v>74.900000000000006</v>
      </c>
      <c r="N18" s="7">
        <v>33.6</v>
      </c>
      <c r="O18" s="60">
        <v>1096.8359365002937</v>
      </c>
      <c r="P18" s="7">
        <v>17864.898462476045</v>
      </c>
      <c r="Q18" s="7">
        <v>301</v>
      </c>
      <c r="R18" s="37">
        <v>0.60799999999999998</v>
      </c>
      <c r="S18" s="37"/>
      <c r="T18" s="13">
        <v>1.6232949804283772E-4</v>
      </c>
      <c r="U18" s="13">
        <v>2.3397837993760747E-3</v>
      </c>
      <c r="V18" s="13">
        <v>5.7654959649697539E-4</v>
      </c>
      <c r="W18" s="13">
        <v>5.8214716539500431E-4</v>
      </c>
      <c r="X18" s="13">
        <v>1.7352463583889552E-4</v>
      </c>
      <c r="Y18" s="13">
        <v>1.4217825000993373E-3</v>
      </c>
      <c r="Z18" s="14">
        <v>2.9739883555227477E-2</v>
      </c>
      <c r="AA18" s="15">
        <v>2.479723021826797E-3</v>
      </c>
      <c r="AB18" s="15">
        <v>1.3266238288328462E-3</v>
      </c>
      <c r="AC18" s="15">
        <v>7.5567180123389983E-4</v>
      </c>
      <c r="AD18" s="15">
        <v>4.1925791046236371E-3</v>
      </c>
      <c r="AE18" s="16">
        <v>1.8807831497377062E-3</v>
      </c>
      <c r="AF18" s="16">
        <v>6.1396147243944314E-2</v>
      </c>
      <c r="AG18" s="16">
        <v>1.684868238306695E-2</v>
      </c>
      <c r="AH18" s="23">
        <v>41.607907708184825</v>
      </c>
      <c r="AI18" s="2">
        <f t="shared" si="0"/>
        <v>29.73713913634662</v>
      </c>
      <c r="AJ18" s="2">
        <f t="shared" si="1"/>
        <v>297371.39136346622</v>
      </c>
      <c r="AK18" s="8">
        <f t="shared" si="2"/>
        <v>1.0122022788402623E-3</v>
      </c>
      <c r="AL18">
        <f t="shared" si="3"/>
        <v>2.518735903160653E-4</v>
      </c>
      <c r="AM18" s="8">
        <f t="shared" si="4"/>
        <v>4.0186915887850461</v>
      </c>
      <c r="AN18" s="2" t="s">
        <v>96</v>
      </c>
      <c r="AO18">
        <v>3.4505205127652386E-3</v>
      </c>
      <c r="AP18">
        <v>2.5</v>
      </c>
      <c r="AQ18">
        <f t="shared" si="5"/>
        <v>2.5965166858558422</v>
      </c>
      <c r="AR18">
        <f t="shared" si="6"/>
        <v>0.64610996601529092</v>
      </c>
      <c r="AS18">
        <f t="shared" si="7"/>
        <v>2565.2152145229497</v>
      </c>
    </row>
    <row r="19" spans="1:45">
      <c r="A19" s="3" t="s">
        <v>23</v>
      </c>
      <c r="B19" s="3">
        <v>3.65</v>
      </c>
      <c r="C19" s="4">
        <v>3.3</v>
      </c>
      <c r="D19" s="4">
        <v>45.3</v>
      </c>
      <c r="E19" s="4">
        <v>13.7</v>
      </c>
      <c r="F19" s="4">
        <v>10.8</v>
      </c>
      <c r="G19" s="4">
        <v>3.7</v>
      </c>
      <c r="H19" s="4">
        <v>25.5</v>
      </c>
      <c r="I19" s="5">
        <v>558.20000000000005</v>
      </c>
      <c r="J19" s="6">
        <v>55.1</v>
      </c>
      <c r="K19" s="6">
        <v>26.4</v>
      </c>
      <c r="L19" s="6">
        <v>15.9</v>
      </c>
      <c r="M19" s="6">
        <v>79.3</v>
      </c>
      <c r="N19" s="7">
        <v>37.5</v>
      </c>
      <c r="O19" s="60">
        <v>1182.6110006206304</v>
      </c>
      <c r="P19" s="7">
        <v>18457.117459264846</v>
      </c>
      <c r="Q19" s="7">
        <v>326.39999999999998</v>
      </c>
      <c r="R19" s="37">
        <v>0.59899999999999998</v>
      </c>
      <c r="S19" s="37"/>
      <c r="T19" s="13">
        <v>1.7879281568658554E-4</v>
      </c>
      <c r="U19" s="13">
        <v>2.4543377426067652E-3</v>
      </c>
      <c r="V19" s="13">
        <v>7.4226108330491584E-4</v>
      </c>
      <c r="W19" s="13">
        <v>5.8514012406518916E-4</v>
      </c>
      <c r="X19" s="13">
        <v>2.0046467213344444E-4</v>
      </c>
      <c r="Y19" s="13">
        <v>1.3815808484872521E-3</v>
      </c>
      <c r="Z19" s="14">
        <v>3.0243075671591537E-2</v>
      </c>
      <c r="AA19" s="15">
        <v>2.9852982255548074E-3</v>
      </c>
      <c r="AB19" s="15">
        <v>1.4303425254926843E-3</v>
      </c>
      <c r="AC19" s="15">
        <v>8.6145629376263957E-4</v>
      </c>
      <c r="AD19" s="15">
        <v>4.2964455405897677E-3</v>
      </c>
      <c r="AE19" s="16">
        <v>2.0317365418930176E-3</v>
      </c>
      <c r="AF19" s="16">
        <v>6.4073439594816026E-2</v>
      </c>
      <c r="AG19" s="16">
        <v>1.7684234860636826E-2</v>
      </c>
      <c r="AH19" s="23">
        <v>40.299938949324762</v>
      </c>
      <c r="AI19" s="2">
        <f t="shared" si="0"/>
        <v>28.802334886130378</v>
      </c>
      <c r="AJ19" s="2">
        <f t="shared" si="1"/>
        <v>288023.34886130376</v>
      </c>
      <c r="AK19" s="8">
        <f t="shared" si="2"/>
        <v>1.133241458688741E-3</v>
      </c>
      <c r="AL19">
        <f t="shared" si="3"/>
        <v>2.7532490096206236E-4</v>
      </c>
      <c r="AM19" s="8">
        <f t="shared" si="4"/>
        <v>4.1160151324085756</v>
      </c>
      <c r="AN19" s="2" t="s">
        <v>97</v>
      </c>
      <c r="AO19">
        <v>3.57620868395837E-3</v>
      </c>
      <c r="AP19">
        <v>2.5</v>
      </c>
      <c r="AQ19">
        <f t="shared" si="5"/>
        <v>2.9181862861100298</v>
      </c>
      <c r="AR19">
        <f t="shared" si="6"/>
        <v>0.70898337159474689</v>
      </c>
      <c r="AS19">
        <f t="shared" si="7"/>
        <v>2575.0790034514139</v>
      </c>
    </row>
    <row r="20" spans="1:45">
      <c r="A20" s="3" t="s">
        <v>24</v>
      </c>
      <c r="B20" s="3">
        <v>3.6749999999999998</v>
      </c>
      <c r="C20" s="4">
        <v>3</v>
      </c>
      <c r="D20" s="4">
        <v>23.1</v>
      </c>
      <c r="E20" s="4">
        <v>3.6</v>
      </c>
      <c r="F20" s="4">
        <v>7.5</v>
      </c>
      <c r="G20" s="4">
        <v>2.2000000000000002</v>
      </c>
      <c r="H20" s="4">
        <v>15.6</v>
      </c>
      <c r="I20" s="5">
        <v>820.5</v>
      </c>
      <c r="J20" s="6">
        <v>23.9</v>
      </c>
      <c r="K20" s="6">
        <v>16.399999999999999</v>
      </c>
      <c r="L20" s="6">
        <v>8.5</v>
      </c>
      <c r="M20" s="6">
        <v>47.9</v>
      </c>
      <c r="N20" s="7">
        <v>18.2</v>
      </c>
      <c r="O20" s="60">
        <v>599.13511377481188</v>
      </c>
      <c r="P20" s="7">
        <v>8587.9208041235343</v>
      </c>
      <c r="Q20" s="7">
        <v>204.4</v>
      </c>
      <c r="R20" s="37">
        <v>0.52700000000000002</v>
      </c>
      <c r="S20" s="37"/>
      <c r="T20" s="13">
        <v>3.493278604245552E-4</v>
      </c>
      <c r="U20" s="13">
        <v>2.6898245252690751E-3</v>
      </c>
      <c r="V20" s="13">
        <v>4.1919343250946628E-4</v>
      </c>
      <c r="W20" s="13">
        <v>8.7331965106138807E-4</v>
      </c>
      <c r="X20" s="13">
        <v>2.5617376431134051E-4</v>
      </c>
      <c r="Y20" s="13">
        <v>1.8165048742076872E-3</v>
      </c>
      <c r="Z20" s="14">
        <v>9.5541169826115852E-2</v>
      </c>
      <c r="AA20" s="15">
        <v>2.7829786213822896E-3</v>
      </c>
      <c r="AB20" s="15">
        <v>1.9096589703209016E-3</v>
      </c>
      <c r="AC20" s="15">
        <v>9.8976227120290642E-4</v>
      </c>
      <c r="AD20" s="15">
        <v>5.5776015047787316E-3</v>
      </c>
      <c r="AE20" s="16">
        <v>2.1192556865756349E-3</v>
      </c>
      <c r="AF20" s="16">
        <v>6.9764862466725835E-2</v>
      </c>
      <c r="AG20" s="16">
        <v>2.3800871556926364E-2</v>
      </c>
      <c r="AH20" s="23">
        <v>46.379494960212327</v>
      </c>
      <c r="AI20" s="2">
        <f t="shared" si="0"/>
        <v>33.147388817967773</v>
      </c>
      <c r="AJ20" s="2">
        <f t="shared" si="1"/>
        <v>331473.88817967771</v>
      </c>
      <c r="AK20" s="8">
        <f t="shared" si="2"/>
        <v>6.1663982379572401E-4</v>
      </c>
      <c r="AL20">
        <f t="shared" si="3"/>
        <v>1.4450610352160069E-4</v>
      </c>
      <c r="AM20" s="8">
        <f t="shared" si="4"/>
        <v>4.2672233820459287</v>
      </c>
      <c r="AN20" s="2" t="s">
        <v>98</v>
      </c>
      <c r="AO20">
        <v>5.3875963367042536E-3</v>
      </c>
      <c r="AP20">
        <v>2.5</v>
      </c>
      <c r="AQ20">
        <f t="shared" si="5"/>
        <v>2.7530617280558736</v>
      </c>
      <c r="AR20">
        <f t="shared" si="6"/>
        <v>0.64516466132033434</v>
      </c>
      <c r="AS20">
        <f t="shared" si="7"/>
        <v>4464.6187641748675</v>
      </c>
    </row>
    <row r="21" spans="1:45">
      <c r="A21" s="3" t="s">
        <v>25</v>
      </c>
      <c r="B21" s="3">
        <v>3.73</v>
      </c>
      <c r="C21" s="4">
        <v>2.7</v>
      </c>
      <c r="D21" s="4">
        <v>20.6</v>
      </c>
      <c r="E21" s="4">
        <v>8</v>
      </c>
      <c r="F21" s="4">
        <v>7.6</v>
      </c>
      <c r="G21" s="4">
        <v>3.5</v>
      </c>
      <c r="H21" s="4">
        <v>16.2</v>
      </c>
      <c r="I21" s="5">
        <v>689.6</v>
      </c>
      <c r="J21" s="6">
        <v>28.9</v>
      </c>
      <c r="K21" s="6">
        <v>18.5</v>
      </c>
      <c r="L21" s="6">
        <v>8.3000000000000007</v>
      </c>
      <c r="M21" s="6">
        <v>43.8</v>
      </c>
      <c r="N21" s="7">
        <v>15.8</v>
      </c>
      <c r="O21" s="60">
        <v>529.74636402842759</v>
      </c>
      <c r="P21" s="7">
        <v>7483.2639531222931</v>
      </c>
      <c r="Q21" s="7">
        <v>232.1</v>
      </c>
      <c r="R21" s="37">
        <v>0.8</v>
      </c>
      <c r="S21" s="37"/>
      <c r="T21" s="13">
        <v>3.6080512686893274E-4</v>
      </c>
      <c r="U21" s="13">
        <v>2.7528094864814868E-3</v>
      </c>
      <c r="V21" s="13">
        <v>1.0690522277598006E-3</v>
      </c>
      <c r="W21" s="13">
        <v>1.0155996163718106E-3</v>
      </c>
      <c r="X21" s="13">
        <v>4.6771034964491277E-4</v>
      </c>
      <c r="Y21" s="13">
        <v>2.1648307612135965E-3</v>
      </c>
      <c r="Z21" s="14">
        <v>9.2152302032894817E-2</v>
      </c>
      <c r="AA21" s="15">
        <v>3.8619511727822796E-3</v>
      </c>
      <c r="AB21" s="15">
        <v>2.472183276694539E-3</v>
      </c>
      <c r="AC21" s="15">
        <v>1.1091416863007932E-3</v>
      </c>
      <c r="AD21" s="15">
        <v>5.8530609469849082E-3</v>
      </c>
      <c r="AE21" s="16">
        <v>2.1113781498256065E-3</v>
      </c>
      <c r="AF21" s="16">
        <v>7.0790816326530601E-2</v>
      </c>
      <c r="AG21" s="16">
        <v>3.1015877757881217E-2</v>
      </c>
      <c r="AH21" s="23">
        <v>45.379896515926475</v>
      </c>
      <c r="AI21" s="2">
        <f t="shared" si="0"/>
        <v>32.432976590689243</v>
      </c>
      <c r="AJ21" s="2">
        <f t="shared" si="1"/>
        <v>324329.76590689243</v>
      </c>
      <c r="AK21" s="8">
        <f t="shared" si="2"/>
        <v>7.1562965967986592E-4</v>
      </c>
      <c r="AL21">
        <f t="shared" si="3"/>
        <v>1.3504773414036244E-4</v>
      </c>
      <c r="AM21" s="8">
        <f t="shared" si="4"/>
        <v>5.2990867579908683</v>
      </c>
      <c r="AN21" s="2" t="s">
        <v>100</v>
      </c>
      <c r="AO21">
        <v>6.9808727831227524E-3</v>
      </c>
      <c r="AP21">
        <v>2.5</v>
      </c>
      <c r="AQ21">
        <f t="shared" si="5"/>
        <v>4.0506514324069771</v>
      </c>
      <c r="AR21">
        <f t="shared" si="6"/>
        <v>0.7644055697519414</v>
      </c>
      <c r="AS21">
        <f t="shared" si="7"/>
        <v>5660.2620889399977</v>
      </c>
    </row>
    <row r="22" spans="1:45">
      <c r="A22" s="3" t="s">
        <v>26</v>
      </c>
      <c r="B22" s="3">
        <v>3.82</v>
      </c>
      <c r="C22" s="4">
        <v>9.9</v>
      </c>
      <c r="D22" s="4">
        <v>131.69999999999999</v>
      </c>
      <c r="E22" s="4">
        <v>19</v>
      </c>
      <c r="F22" s="4">
        <v>20</v>
      </c>
      <c r="G22" s="4">
        <v>4.3</v>
      </c>
      <c r="H22" s="4">
        <v>88.5</v>
      </c>
      <c r="I22" s="5">
        <v>469.2</v>
      </c>
      <c r="J22" s="6">
        <v>68.900000000000006</v>
      </c>
      <c r="K22" s="6">
        <v>60.4</v>
      </c>
      <c r="L22" s="6">
        <v>38.799999999999997</v>
      </c>
      <c r="M22" s="6">
        <v>226.3</v>
      </c>
      <c r="N22" s="7">
        <v>127.5</v>
      </c>
      <c r="O22" s="60">
        <v>4141.1678225330252</v>
      </c>
      <c r="P22" s="7">
        <v>68481.225072976042</v>
      </c>
      <c r="Q22" s="7">
        <v>1072.7</v>
      </c>
      <c r="R22" s="37">
        <v>0.38600000000000001</v>
      </c>
      <c r="S22" s="37"/>
      <c r="T22" s="13">
        <v>1.4456517081068871E-4</v>
      </c>
      <c r="U22" s="13">
        <v>1.9231548480573436E-3</v>
      </c>
      <c r="V22" s="13">
        <v>2.7744830761647327E-4</v>
      </c>
      <c r="W22" s="13">
        <v>2.9205085012260347E-4</v>
      </c>
      <c r="X22" s="13">
        <v>6.2790932776359747E-5</v>
      </c>
      <c r="Y22" s="13">
        <v>1.2923250117925203E-3</v>
      </c>
      <c r="Z22" s="14">
        <v>6.8515129438762772E-3</v>
      </c>
      <c r="AA22" s="15">
        <v>1.0061151786723689E-3</v>
      </c>
      <c r="AB22" s="15">
        <v>8.819935673702624E-4</v>
      </c>
      <c r="AC22" s="15">
        <v>5.6657864923785064E-4</v>
      </c>
      <c r="AD22" s="15">
        <v>3.3045553691372583E-3</v>
      </c>
      <c r="AE22" s="16">
        <v>1.8618241695315971E-3</v>
      </c>
      <c r="AF22" s="16">
        <v>6.0471579153557033E-2</v>
      </c>
      <c r="AG22" s="16">
        <v>1.5664147346325836E-2</v>
      </c>
      <c r="AH22" s="23">
        <v>14.430968388030152</v>
      </c>
      <c r="AI22" s="2">
        <f t="shared" si="0"/>
        <v>10.313801833939745</v>
      </c>
      <c r="AJ22" s="2">
        <f t="shared" si="1"/>
        <v>103138.01833939746</v>
      </c>
      <c r="AK22" s="8">
        <f t="shared" si="2"/>
        <v>1.0400626435055731E-2</v>
      </c>
      <c r="AL22">
        <f t="shared" si="3"/>
        <v>2.1941472566916306E-3</v>
      </c>
      <c r="AM22" s="8">
        <f t="shared" si="4"/>
        <v>4.7401679186920012</v>
      </c>
      <c r="AN22" s="2" t="s">
        <v>102</v>
      </c>
      <c r="AO22">
        <v>9.7251630536115518E-4</v>
      </c>
      <c r="AP22">
        <v>2.5</v>
      </c>
      <c r="AQ22">
        <f t="shared" si="5"/>
        <v>2.608045601902278</v>
      </c>
      <c r="AR22">
        <f t="shared" si="6"/>
        <v>0.55020109975807352</v>
      </c>
      <c r="AS22">
        <f t="shared" si="7"/>
        <v>250.75851134425469</v>
      </c>
    </row>
    <row r="23" spans="1:45">
      <c r="A23" s="3" t="s">
        <v>27</v>
      </c>
      <c r="B23" s="3">
        <v>3.93</v>
      </c>
      <c r="C23" s="4">
        <v>29.4</v>
      </c>
      <c r="D23" s="4">
        <v>134</v>
      </c>
      <c r="E23" s="4">
        <v>31.9</v>
      </c>
      <c r="F23" s="4">
        <v>52.4</v>
      </c>
      <c r="G23" s="4">
        <v>16.8</v>
      </c>
      <c r="H23" s="4">
        <v>75.8</v>
      </c>
      <c r="I23" s="5">
        <v>497</v>
      </c>
      <c r="J23" s="6">
        <v>71.3</v>
      </c>
      <c r="K23" s="6">
        <v>54.6</v>
      </c>
      <c r="L23" s="6">
        <v>43.5</v>
      </c>
      <c r="M23" s="6">
        <v>201.6</v>
      </c>
      <c r="N23" s="7">
        <v>100.6</v>
      </c>
      <c r="O23" s="60">
        <v>3286.754347570336</v>
      </c>
      <c r="P23" s="7">
        <v>54781.639969377211</v>
      </c>
      <c r="Q23" s="7">
        <v>1559.7</v>
      </c>
      <c r="R23" s="37">
        <v>0.29499999999999998</v>
      </c>
      <c r="S23" s="37"/>
      <c r="T23" s="13">
        <v>5.3667615676410054E-4</v>
      </c>
      <c r="U23" s="13">
        <v>2.446075000217329E-3</v>
      </c>
      <c r="V23" s="13">
        <v>5.8231188438009548E-4</v>
      </c>
      <c r="W23" s="13">
        <v>9.5652485083125402E-4</v>
      </c>
      <c r="X23" s="13">
        <v>3.0667208957948605E-4</v>
      </c>
      <c r="Y23" s="13">
        <v>1.3836752613169666E-3</v>
      </c>
      <c r="Z23" s="14">
        <v>9.0723826500597946E-3</v>
      </c>
      <c r="AA23" s="15">
        <v>1.3015309516081757E-3</v>
      </c>
      <c r="AB23" s="15">
        <v>9.9668429113332953E-4</v>
      </c>
      <c r="AC23" s="15">
        <v>7.9406166051831201E-4</v>
      </c>
      <c r="AD23" s="15">
        <v>3.6800650749538324E-3</v>
      </c>
      <c r="AE23" s="16">
        <v>1.8363816792676365E-3</v>
      </c>
      <c r="AF23" s="16">
        <v>5.9997370458562814E-2</v>
      </c>
      <c r="AG23" s="16">
        <v>2.8471217745066925E-2</v>
      </c>
      <c r="AH23" s="23">
        <v>21.674278933535412</v>
      </c>
      <c r="AI23" s="2">
        <f t="shared" si="0"/>
        <v>15.490590222582647</v>
      </c>
      <c r="AJ23" s="2">
        <f t="shared" si="1"/>
        <v>154905.90222582646</v>
      </c>
      <c r="AK23" s="8">
        <f t="shared" si="2"/>
        <v>1.0068693171718032E-2</v>
      </c>
      <c r="AL23">
        <f t="shared" si="3"/>
        <v>1.3014352397373568E-3</v>
      </c>
      <c r="AM23" s="8">
        <f t="shared" si="4"/>
        <v>7.7366071428571423</v>
      </c>
      <c r="AN23" s="2" t="s">
        <v>104</v>
      </c>
      <c r="AO23">
        <v>1.0596140848775039E-3</v>
      </c>
      <c r="AP23">
        <v>2.5</v>
      </c>
      <c r="AQ23">
        <f t="shared" si="5"/>
        <v>4.1317002204586073</v>
      </c>
      <c r="AR23">
        <f t="shared" si="6"/>
        <v>0.53404549877826191</v>
      </c>
      <c r="AS23">
        <f t="shared" si="7"/>
        <v>410.35118957285795</v>
      </c>
    </row>
    <row r="24" spans="1:45">
      <c r="A24" s="3" t="s">
        <v>28</v>
      </c>
      <c r="B24" s="3">
        <v>4</v>
      </c>
      <c r="C24" s="4">
        <v>20.6</v>
      </c>
      <c r="D24" s="4">
        <v>174.7</v>
      </c>
      <c r="E24" s="4">
        <v>25.1</v>
      </c>
      <c r="F24" s="4">
        <v>20.5</v>
      </c>
      <c r="G24" s="4">
        <v>17.3</v>
      </c>
      <c r="H24" s="4">
        <v>82.2</v>
      </c>
      <c r="I24" s="5">
        <v>431.1</v>
      </c>
      <c r="J24" s="6">
        <v>75.7</v>
      </c>
      <c r="K24" s="6">
        <v>44.2</v>
      </c>
      <c r="L24" s="6">
        <v>35.700000000000003</v>
      </c>
      <c r="M24" s="6">
        <v>199.8</v>
      </c>
      <c r="N24" s="7">
        <v>108.6</v>
      </c>
      <c r="O24" s="60">
        <v>3494.8465330068234</v>
      </c>
      <c r="P24" s="7">
        <v>58625.263463591938</v>
      </c>
      <c r="Q24" s="7">
        <v>1407.6</v>
      </c>
      <c r="R24" s="37">
        <v>0.443</v>
      </c>
      <c r="S24" s="37"/>
      <c r="T24" s="13">
        <v>3.5138434836703503E-4</v>
      </c>
      <c r="U24" s="13">
        <v>2.9799439640641268E-3</v>
      </c>
      <c r="V24" s="13">
        <v>4.281430652433291E-4</v>
      </c>
      <c r="W24" s="13">
        <v>3.496785991031174E-4</v>
      </c>
      <c r="X24" s="13">
        <v>2.950946226577527E-4</v>
      </c>
      <c r="Y24" s="13">
        <v>1.4021258949403047E-3</v>
      </c>
      <c r="Z24" s="14">
        <v>7.3534850767489708E-3</v>
      </c>
      <c r="AA24" s="15">
        <v>1.2912521927856578E-3</v>
      </c>
      <c r="AB24" s="15">
        <v>7.5394117465159944E-4</v>
      </c>
      <c r="AC24" s="15">
        <v>6.0895248721859962E-4</v>
      </c>
      <c r="AD24" s="15">
        <v>3.4080870293074564E-3</v>
      </c>
      <c r="AE24" s="16">
        <v>1.8524437006145632E-3</v>
      </c>
      <c r="AF24" s="16">
        <v>5.9613319011815255E-2</v>
      </c>
      <c r="AG24" s="16">
        <v>2.4010126638904779E-2</v>
      </c>
      <c r="AH24" s="23">
        <v>19.502525184617955</v>
      </c>
      <c r="AI24" s="2">
        <f t="shared" si="0"/>
        <v>13.938439514732064</v>
      </c>
      <c r="AJ24" s="2">
        <f t="shared" si="1"/>
        <v>139384.39514732064</v>
      </c>
      <c r="AK24" s="8">
        <f t="shared" si="2"/>
        <v>1.0098691453316953E-2</v>
      </c>
      <c r="AL24">
        <f t="shared" si="3"/>
        <v>1.4334459735526623E-3</v>
      </c>
      <c r="AM24" s="8">
        <f t="shared" si="4"/>
        <v>7.0450450450450441</v>
      </c>
      <c r="AN24" s="2" t="s">
        <v>106</v>
      </c>
      <c r="AO24">
        <v>1.0336082509932276E-3</v>
      </c>
      <c r="AP24">
        <v>2.5</v>
      </c>
      <c r="AQ24">
        <f t="shared" si="5"/>
        <v>3.6372674352451679</v>
      </c>
      <c r="AR24">
        <f t="shared" si="6"/>
        <v>0.51628732137111721</v>
      </c>
      <c r="AS24">
        <f t="shared" si="7"/>
        <v>360.1721522099275</v>
      </c>
    </row>
    <row r="25" spans="1:45">
      <c r="A25" s="3" t="s">
        <v>29</v>
      </c>
      <c r="B25" s="3">
        <v>4.1500000000000004</v>
      </c>
      <c r="C25" s="4">
        <v>14.3</v>
      </c>
      <c r="D25" s="4">
        <v>193.6</v>
      </c>
      <c r="E25" s="4">
        <v>24.6</v>
      </c>
      <c r="F25" s="4">
        <v>33.1</v>
      </c>
      <c r="G25" s="4">
        <v>20.6</v>
      </c>
      <c r="H25" s="4">
        <v>96.2</v>
      </c>
      <c r="I25" s="5">
        <v>427.1</v>
      </c>
      <c r="J25" s="6">
        <v>98.2</v>
      </c>
      <c r="K25" s="6">
        <v>54.9</v>
      </c>
      <c r="L25" s="6">
        <v>39.700000000000003</v>
      </c>
      <c r="M25" s="6">
        <v>236.1</v>
      </c>
      <c r="N25" s="7">
        <v>133.4</v>
      </c>
      <c r="O25" s="60">
        <v>4245.1094134117448</v>
      </c>
      <c r="P25" s="7">
        <v>71252.398020225664</v>
      </c>
      <c r="Q25" s="7">
        <v>1031.4000000000001</v>
      </c>
      <c r="R25" s="37">
        <v>0.36899999999999999</v>
      </c>
      <c r="S25" s="37"/>
      <c r="T25" s="13">
        <v>2.0069499970991588E-4</v>
      </c>
      <c r="U25" s="13">
        <v>2.7171015345342454E-3</v>
      </c>
      <c r="V25" s="13">
        <v>3.4525153796251262E-4</v>
      </c>
      <c r="W25" s="13">
        <v>4.6454576855931576E-4</v>
      </c>
      <c r="X25" s="13">
        <v>2.8911307650519353E-4</v>
      </c>
      <c r="Y25" s="13">
        <v>1.3501299980485249E-3</v>
      </c>
      <c r="Z25" s="14">
        <v>5.9941842221052496E-3</v>
      </c>
      <c r="AA25" s="15">
        <v>1.3781992287771846E-3</v>
      </c>
      <c r="AB25" s="15">
        <v>7.7050038350170492E-4</v>
      </c>
      <c r="AC25" s="15">
        <v>5.5717422996389235E-4</v>
      </c>
      <c r="AD25" s="15">
        <v>3.3135726875182614E-3</v>
      </c>
      <c r="AE25" s="16">
        <v>1.8722176896015929E-3</v>
      </c>
      <c r="AF25" s="16">
        <v>5.9578477796729458E-2</v>
      </c>
      <c r="AG25" s="16">
        <v>1.4475302286769737E-2</v>
      </c>
      <c r="AH25" s="23">
        <v>13.409087681113729</v>
      </c>
      <c r="AI25" s="2">
        <f t="shared" si="0"/>
        <v>9.5834644909652944</v>
      </c>
      <c r="AJ25" s="2">
        <f t="shared" si="1"/>
        <v>95834.64490965294</v>
      </c>
      <c r="AK25" s="8">
        <f t="shared" si="2"/>
        <v>1.0762287489793916E-2</v>
      </c>
      <c r="AL25">
        <f t="shared" si="3"/>
        <v>2.4636184567969201E-3</v>
      </c>
      <c r="AM25" s="8">
        <f t="shared" si="4"/>
        <v>4.3684879288437104</v>
      </c>
      <c r="AN25" s="2" t="s">
        <v>108</v>
      </c>
      <c r="AO25">
        <v>8.7126653556949196E-4</v>
      </c>
      <c r="AP25">
        <v>2.5</v>
      </c>
      <c r="AQ25">
        <f t="shared" si="5"/>
        <v>2.2465607619659349</v>
      </c>
      <c r="AR25">
        <f t="shared" si="6"/>
        <v>0.51426507261989263</v>
      </c>
      <c r="AS25">
        <f t="shared" si="7"/>
        <v>208.74379764491442</v>
      </c>
    </row>
    <row r="26" spans="1:45">
      <c r="B26" t="s">
        <v>261</v>
      </c>
      <c r="C26">
        <f>AVERAGE(C4:C25)</f>
        <v>8.4454545454545453</v>
      </c>
      <c r="D26">
        <f t="shared" ref="D26:Q26" si="8">AVERAGE(D4:D25)</f>
        <v>125.3272727272727</v>
      </c>
      <c r="E26">
        <f t="shared" si="8"/>
        <v>27.627272727272729</v>
      </c>
      <c r="F26">
        <f t="shared" si="8"/>
        <v>25.977272727272734</v>
      </c>
      <c r="G26">
        <f t="shared" si="8"/>
        <v>7.0909090909090908</v>
      </c>
      <c r="H26">
        <f t="shared" si="8"/>
        <v>68.790909090909096</v>
      </c>
      <c r="I26">
        <f t="shared" si="8"/>
        <v>655.33181818181822</v>
      </c>
      <c r="J26">
        <f t="shared" si="8"/>
        <v>125.23636363636365</v>
      </c>
      <c r="K26">
        <f t="shared" si="8"/>
        <v>45.249999999999993</v>
      </c>
      <c r="L26">
        <f t="shared" si="8"/>
        <v>44.900000000000006</v>
      </c>
      <c r="M26">
        <f t="shared" si="8"/>
        <v>178.07727272727277</v>
      </c>
      <c r="N26">
        <f t="shared" si="8"/>
        <v>104.82727272727274</v>
      </c>
      <c r="O26">
        <f t="shared" si="8"/>
        <v>3156.3419557712291</v>
      </c>
      <c r="P26">
        <f t="shared" si="8"/>
        <v>49942.345271719147</v>
      </c>
      <c r="Q26">
        <f t="shared" si="8"/>
        <v>462.79545454545456</v>
      </c>
    </row>
    <row r="27" spans="1:45">
      <c r="B27" t="s">
        <v>262</v>
      </c>
      <c r="C27">
        <f>STDEVP(C4:C25)</f>
        <v>6.1693323104712707</v>
      </c>
      <c r="D27">
        <f t="shared" ref="D27:Q27" si="9">STDEVP(D4:D25)</f>
        <v>81.992301089898291</v>
      </c>
      <c r="E27">
        <f t="shared" si="9"/>
        <v>20.602673741270966</v>
      </c>
      <c r="F27">
        <f t="shared" si="9"/>
        <v>18.79148578523073</v>
      </c>
      <c r="G27">
        <f t="shared" si="9"/>
        <v>5.8348412061363302</v>
      </c>
      <c r="H27">
        <f t="shared" si="9"/>
        <v>41.581233847307402</v>
      </c>
      <c r="I27">
        <f t="shared" si="9"/>
        <v>345.6473194488114</v>
      </c>
      <c r="J27">
        <f t="shared" si="9"/>
        <v>102.97490667613476</v>
      </c>
      <c r="K27">
        <f t="shared" si="9"/>
        <v>27.890430910325453</v>
      </c>
      <c r="L27">
        <f t="shared" si="9"/>
        <v>48.982826303994266</v>
      </c>
      <c r="M27">
        <f t="shared" si="9"/>
        <v>106.96279273151765</v>
      </c>
      <c r="N27">
        <f t="shared" si="9"/>
        <v>69.52512418228379</v>
      </c>
      <c r="O27">
        <f t="shared" si="9"/>
        <v>2010.8594128118184</v>
      </c>
      <c r="P27">
        <f t="shared" si="9"/>
        <v>31451.934624989735</v>
      </c>
      <c r="Q27">
        <f t="shared" si="9"/>
        <v>403.44328257149863</v>
      </c>
    </row>
    <row r="28" spans="1:45">
      <c r="B28" t="s">
        <v>260</v>
      </c>
      <c r="C28" s="17">
        <f>C27/C26</f>
        <v>0.73049144688034429</v>
      </c>
      <c r="D28" s="59">
        <f t="shared" ref="D28:Q28" si="10">D27/D26</f>
        <v>0.65422552733851835</v>
      </c>
      <c r="E28" s="17">
        <f t="shared" si="10"/>
        <v>0.74573679221448042</v>
      </c>
      <c r="F28" s="17">
        <f t="shared" si="10"/>
        <v>0.72338178000888187</v>
      </c>
      <c r="G28" s="17">
        <f t="shared" si="10"/>
        <v>0.82286222137820042</v>
      </c>
      <c r="H28" s="59">
        <f t="shared" si="10"/>
        <v>0.6044582692221242</v>
      </c>
      <c r="I28" s="59">
        <f t="shared" si="10"/>
        <v>0.52743863468706698</v>
      </c>
      <c r="J28" s="17">
        <f t="shared" si="10"/>
        <v>0.82224446387738259</v>
      </c>
      <c r="K28" s="59">
        <f t="shared" si="10"/>
        <v>0.61636311404034161</v>
      </c>
      <c r="L28" s="17">
        <f t="shared" si="10"/>
        <v>1.0909315435188032</v>
      </c>
      <c r="M28" s="59">
        <f t="shared" si="10"/>
        <v>0.6006538122095586</v>
      </c>
      <c r="N28" s="17">
        <f t="shared" si="10"/>
        <v>0.66323507588684549</v>
      </c>
      <c r="O28" s="17">
        <f t="shared" si="10"/>
        <v>0.63708541120997764</v>
      </c>
      <c r="P28" s="64">
        <f t="shared" si="10"/>
        <v>0.62976487095010381</v>
      </c>
      <c r="Q28" s="17">
        <f t="shared" si="10"/>
        <v>0.87175290640602754</v>
      </c>
    </row>
  </sheetData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F6FFF-A13A-4244-B166-987A9B19FB21}">
  <dimension ref="A1:R40"/>
  <sheetViews>
    <sheetView workbookViewId="0">
      <selection activeCell="D42" sqref="D42"/>
    </sheetView>
  </sheetViews>
  <sheetFormatPr baseColWidth="10" defaultRowHeight="16"/>
  <cols>
    <col min="2" max="2" width="10.83203125" style="2"/>
    <col min="17" max="17" width="11.6640625" bestFit="1" customWidth="1"/>
    <col min="18" max="18" width="13.6640625" bestFit="1" customWidth="1"/>
  </cols>
  <sheetData>
    <row r="1" spans="1:18">
      <c r="A1" s="18" t="s">
        <v>287</v>
      </c>
    </row>
    <row r="3" spans="1:18" s="19" customFormat="1">
      <c r="A3" s="20"/>
      <c r="B3" s="21" t="s">
        <v>285</v>
      </c>
      <c r="C3" s="20" t="s">
        <v>205</v>
      </c>
      <c r="D3" s="20" t="s">
        <v>206</v>
      </c>
      <c r="E3" s="20" t="s">
        <v>207</v>
      </c>
      <c r="F3" s="20" t="s">
        <v>208</v>
      </c>
      <c r="G3" s="20" t="s">
        <v>209</v>
      </c>
      <c r="H3" s="20" t="s">
        <v>210</v>
      </c>
      <c r="I3" s="20" t="s">
        <v>211</v>
      </c>
      <c r="J3" s="20" t="s">
        <v>212</v>
      </c>
      <c r="K3" s="20" t="s">
        <v>213</v>
      </c>
      <c r="L3" s="20" t="s">
        <v>214</v>
      </c>
      <c r="M3" s="20" t="s">
        <v>215</v>
      </c>
      <c r="N3" s="20" t="s">
        <v>216</v>
      </c>
      <c r="O3" s="20" t="s">
        <v>217</v>
      </c>
      <c r="P3" s="20" t="s">
        <v>286</v>
      </c>
      <c r="Q3" s="20" t="s">
        <v>220</v>
      </c>
      <c r="R3" s="20" t="s">
        <v>221</v>
      </c>
    </row>
    <row r="4" spans="1:18">
      <c r="A4" s="3"/>
      <c r="B4" s="22" t="s">
        <v>219</v>
      </c>
      <c r="C4" s="22" t="s">
        <v>218</v>
      </c>
      <c r="D4" s="22" t="s">
        <v>218</v>
      </c>
      <c r="E4" s="22" t="s">
        <v>218</v>
      </c>
      <c r="F4" s="22" t="s">
        <v>218</v>
      </c>
      <c r="G4" s="22" t="s">
        <v>218</v>
      </c>
      <c r="H4" s="22" t="s">
        <v>218</v>
      </c>
      <c r="I4" s="22" t="s">
        <v>218</v>
      </c>
      <c r="J4" s="22" t="s">
        <v>218</v>
      </c>
      <c r="K4" s="22" t="s">
        <v>218</v>
      </c>
      <c r="L4" s="22" t="s">
        <v>218</v>
      </c>
      <c r="M4" s="22" t="s">
        <v>218</v>
      </c>
      <c r="N4" s="22" t="s">
        <v>218</v>
      </c>
      <c r="O4" s="22" t="s">
        <v>218</v>
      </c>
      <c r="P4" s="22" t="s">
        <v>218</v>
      </c>
      <c r="Q4" s="3"/>
      <c r="R4" s="3"/>
    </row>
    <row r="5" spans="1:18">
      <c r="A5" s="3" t="s">
        <v>0</v>
      </c>
      <c r="B5" s="23">
        <v>0</v>
      </c>
      <c r="C5" s="23">
        <v>32.983373923257211</v>
      </c>
      <c r="D5" s="23">
        <v>0.54020500108282754</v>
      </c>
      <c r="E5" s="23">
        <v>10.487694235308037</v>
      </c>
      <c r="F5" s="23">
        <v>4.0438202938200236</v>
      </c>
      <c r="G5" s="23">
        <v>7.7172143011832506E-2</v>
      </c>
      <c r="H5" s="23">
        <v>1.6823527176579487</v>
      </c>
      <c r="I5" s="23">
        <v>22.981864188923723</v>
      </c>
      <c r="J5" s="23">
        <v>9.260657161419901E-2</v>
      </c>
      <c r="K5" s="23">
        <v>3.0482996489673839</v>
      </c>
      <c r="L5" s="23">
        <v>6.1737714409466009E-2</v>
      </c>
      <c r="M5" s="23">
        <v>7.7172143011832511E-3</v>
      </c>
      <c r="N5" s="23">
        <v>3.8586071505916253E-2</v>
      </c>
      <c r="O5" s="23">
        <v>22.494570276140252</v>
      </c>
      <c r="P5" s="23">
        <v>98.540999999999997</v>
      </c>
      <c r="Q5" s="23">
        <v>76.434195725534309</v>
      </c>
      <c r="R5" s="23">
        <v>2731.403880758478</v>
      </c>
    </row>
    <row r="6" spans="1:18">
      <c r="A6" s="3" t="s">
        <v>40</v>
      </c>
      <c r="B6" s="23">
        <v>0.4</v>
      </c>
      <c r="C6" s="23">
        <v>16.429026320673216</v>
      </c>
      <c r="D6" s="23">
        <v>0.25316423365189872</v>
      </c>
      <c r="E6" s="23">
        <v>4.7901337893609259</v>
      </c>
      <c r="F6" s="23">
        <v>2.8447665202463357</v>
      </c>
      <c r="G6" s="23">
        <v>8.6608816775649564E-2</v>
      </c>
      <c r="H6" s="23">
        <v>1.0393058013077949</v>
      </c>
      <c r="I6" s="23">
        <v>39.093887449193204</v>
      </c>
      <c r="J6" s="23">
        <v>6.6622166750499673E-2</v>
      </c>
      <c r="K6" s="23">
        <v>1.4457010184858428</v>
      </c>
      <c r="L6" s="23">
        <v>2.6648866700199867E-2</v>
      </c>
      <c r="M6" s="23">
        <v>6.6622166750499668E-3</v>
      </c>
      <c r="N6" s="23">
        <v>3.3311083375249836E-2</v>
      </c>
      <c r="O6" s="23">
        <v>33.124161716804139</v>
      </c>
      <c r="P6" s="23">
        <v>99.266000000000005</v>
      </c>
      <c r="Q6" s="23">
        <v>75.209205020920507</v>
      </c>
      <c r="R6" s="23">
        <v>1348.1788562996351</v>
      </c>
    </row>
    <row r="7" spans="1:18">
      <c r="A7" s="3" t="s">
        <v>43</v>
      </c>
      <c r="B7" s="23">
        <v>0.9</v>
      </c>
      <c r="C7" s="23">
        <v>16.984117279838916</v>
      </c>
      <c r="D7" s="23">
        <v>0.26150042396909506</v>
      </c>
      <c r="E7" s="23">
        <v>4.9685080554128067</v>
      </c>
      <c r="F7" s="23">
        <v>2.9234406371929604</v>
      </c>
      <c r="G7" s="23">
        <v>8.7166807989698364E-2</v>
      </c>
      <c r="H7" s="23">
        <v>1.0392965568002497</v>
      </c>
      <c r="I7" s="23">
        <v>38.608190800360241</v>
      </c>
      <c r="J7" s="23">
        <v>6.0346251685175781E-2</v>
      </c>
      <c r="K7" s="23">
        <v>1.488540874901003</v>
      </c>
      <c r="L7" s="23">
        <v>3.3525695380653218E-2</v>
      </c>
      <c r="M7" s="23">
        <v>6.7051390761306432E-3</v>
      </c>
      <c r="N7" s="23">
        <v>3.3525695380653218E-2</v>
      </c>
      <c r="O7" s="23">
        <v>32.675135782012418</v>
      </c>
      <c r="P7" s="23">
        <v>99.191000000000003</v>
      </c>
      <c r="Q7" s="23">
        <v>75.535168195718654</v>
      </c>
      <c r="R7" s="23">
        <v>1375.2772399038881</v>
      </c>
    </row>
    <row r="8" spans="1:18">
      <c r="A8" s="3" t="s">
        <v>5</v>
      </c>
      <c r="B8" s="23">
        <v>1.4</v>
      </c>
      <c r="C8" s="23">
        <v>46.175549568153897</v>
      </c>
      <c r="D8" s="23">
        <v>0.72095653600835086</v>
      </c>
      <c r="E8" s="23">
        <v>14.324719745213544</v>
      </c>
      <c r="F8" s="23">
        <v>5.9049773425445879</v>
      </c>
      <c r="G8" s="23">
        <v>6.0079711334029243E-2</v>
      </c>
      <c r="H8" s="23">
        <v>2.3860228215514465</v>
      </c>
      <c r="I8" s="23">
        <v>9.7758273156370432</v>
      </c>
      <c r="J8" s="23">
        <v>0.11157660676319715</v>
      </c>
      <c r="K8" s="23">
        <v>4.4458986387181634</v>
      </c>
      <c r="L8" s="23">
        <v>9.4410974953474516E-2</v>
      </c>
      <c r="M8" s="23">
        <v>8.5828159048613201E-3</v>
      </c>
      <c r="N8" s="23">
        <v>5.1496895429167917E-2</v>
      </c>
      <c r="O8" s="23">
        <v>13.879901027788236</v>
      </c>
      <c r="P8" s="23">
        <v>97.947999999999993</v>
      </c>
      <c r="Q8" s="23">
        <v>75.417984636240405</v>
      </c>
      <c r="R8" s="23">
        <v>3949.3486798286626</v>
      </c>
    </row>
    <row r="9" spans="1:18">
      <c r="A9" s="3" t="s">
        <v>50</v>
      </c>
      <c r="B9" s="23">
        <v>1.9</v>
      </c>
      <c r="C9" s="23">
        <v>24.529733934554862</v>
      </c>
      <c r="D9" s="23">
        <v>0.36440909719262976</v>
      </c>
      <c r="E9" s="23">
        <v>6.7665767655180478</v>
      </c>
      <c r="F9" s="23">
        <v>3.2868271511492093</v>
      </c>
      <c r="G9" s="23">
        <v>0.11432442264866817</v>
      </c>
      <c r="H9" s="23">
        <v>1.8149002095476072</v>
      </c>
      <c r="I9" s="23">
        <v>31.946530853887211</v>
      </c>
      <c r="J9" s="23">
        <v>7.8598040570959357E-2</v>
      </c>
      <c r="K9" s="23">
        <v>2.2007451359868622</v>
      </c>
      <c r="L9" s="23">
        <v>4.2871658493250558E-2</v>
      </c>
      <c r="M9" s="23">
        <v>7.1452764155417606E-3</v>
      </c>
      <c r="N9" s="23">
        <v>4.2871658493250558E-2</v>
      </c>
      <c r="O9" s="23">
        <v>28.444465795541902</v>
      </c>
      <c r="P9" s="23">
        <v>99.626999999999995</v>
      </c>
      <c r="Q9" s="23">
        <v>74.158183241973376</v>
      </c>
      <c r="R9" s="23">
        <v>2052.078019709209</v>
      </c>
    </row>
    <row r="10" spans="1:18">
      <c r="A10" s="3" t="s">
        <v>8</v>
      </c>
      <c r="B10" s="23">
        <v>2.4</v>
      </c>
      <c r="C10" s="23">
        <v>31.491787824464268</v>
      </c>
      <c r="D10" s="23">
        <v>0.49587359704219414</v>
      </c>
      <c r="E10" s="23">
        <v>9.1088165364366116</v>
      </c>
      <c r="F10" s="23">
        <v>4.5315217945086665</v>
      </c>
      <c r="G10" s="23">
        <v>0.10680354397831875</v>
      </c>
      <c r="H10" s="23">
        <v>2.9447262839736448</v>
      </c>
      <c r="I10" s="23">
        <v>22.970390779908406</v>
      </c>
      <c r="J10" s="23">
        <v>9.1545894838558906E-2</v>
      </c>
      <c r="K10" s="23">
        <v>2.9142109856941252</v>
      </c>
      <c r="L10" s="23">
        <v>4.5772947419279453E-2</v>
      </c>
      <c r="M10" s="23">
        <v>7.62882456987991E-3</v>
      </c>
      <c r="N10" s="23">
        <v>7.6288245698799106E-2</v>
      </c>
      <c r="O10" s="23">
        <v>23.244632741467242</v>
      </c>
      <c r="P10" s="23">
        <v>98.028999999999996</v>
      </c>
      <c r="Q10" s="23">
        <v>74.625</v>
      </c>
      <c r="R10" s="23">
        <v>2763.1844777012011</v>
      </c>
    </row>
    <row r="11" spans="1:18">
      <c r="A11" s="3" t="s">
        <v>9</v>
      </c>
      <c r="B11" s="3">
        <v>2.9</v>
      </c>
      <c r="C11" s="23">
        <v>5.1289723064926793</v>
      </c>
      <c r="D11" s="23">
        <v>8.9667348015606274E-2</v>
      </c>
      <c r="E11" s="23">
        <v>1.584123148275711</v>
      </c>
      <c r="F11" s="23">
        <v>0.78309483933629487</v>
      </c>
      <c r="G11" s="23">
        <v>0.22715728163953591</v>
      </c>
      <c r="H11" s="23">
        <v>0.95047388896542662</v>
      </c>
      <c r="I11" s="23">
        <v>48.719259088479411</v>
      </c>
      <c r="J11" s="23">
        <v>4.1844762407282937E-2</v>
      </c>
      <c r="K11" s="23">
        <v>0.28693551364994008</v>
      </c>
      <c r="L11" s="23">
        <v>0.68147184491860768</v>
      </c>
      <c r="M11" s="23">
        <v>5.9778232010404189E-3</v>
      </c>
      <c r="N11" s="23">
        <v>1.7933469603121255E-2</v>
      </c>
      <c r="O11" s="23">
        <v>39.373088685015347</v>
      </c>
      <c r="P11" s="23">
        <v>97.885000000000005</v>
      </c>
      <c r="Q11" s="23">
        <v>81.039755351681961</v>
      </c>
      <c r="R11" s="23">
        <v>382.97920641332286</v>
      </c>
    </row>
    <row r="12" spans="1:18">
      <c r="A12" s="3" t="s">
        <v>10</v>
      </c>
      <c r="B12" s="3">
        <v>3</v>
      </c>
      <c r="C12" s="23">
        <v>5.9148709682457463</v>
      </c>
      <c r="D12" s="23">
        <v>0.10095663299214627</v>
      </c>
      <c r="E12" s="23">
        <v>1.7697103900976228</v>
      </c>
      <c r="F12" s="23">
        <v>0.96799595163057883</v>
      </c>
      <c r="G12" s="23">
        <v>0.18409738957391378</v>
      </c>
      <c r="H12" s="23">
        <v>0.92048694786956886</v>
      </c>
      <c r="I12" s="23">
        <v>47.390231251607482</v>
      </c>
      <c r="J12" s="23">
        <v>2.9693127350631256E-2</v>
      </c>
      <c r="K12" s="23">
        <v>0.41570378290883753</v>
      </c>
      <c r="L12" s="23">
        <v>2.9693127350631256E-2</v>
      </c>
      <c r="M12" s="23">
        <v>5.9386254701262508E-3</v>
      </c>
      <c r="N12" s="23">
        <v>1.7815876410378753E-2</v>
      </c>
      <c r="O12" s="23">
        <v>39.492805928492345</v>
      </c>
      <c r="P12" s="23">
        <v>97.233999999999995</v>
      </c>
      <c r="Q12" s="23">
        <v>78.835978835978821</v>
      </c>
      <c r="R12" s="23">
        <v>468.77435655456895</v>
      </c>
    </row>
    <row r="13" spans="1:18">
      <c r="A13" s="3" t="s">
        <v>11</v>
      </c>
      <c r="B13" s="3">
        <v>3.1</v>
      </c>
      <c r="C13" s="23">
        <v>31.203119515417761</v>
      </c>
      <c r="D13" s="23">
        <v>0.51878047116097992</v>
      </c>
      <c r="E13" s="23">
        <v>9.2999028580181538</v>
      </c>
      <c r="F13" s="23">
        <v>4.7605737353595803</v>
      </c>
      <c r="G13" s="23">
        <v>0.18309898982152231</v>
      </c>
      <c r="H13" s="23">
        <v>2.0217180126126419</v>
      </c>
      <c r="I13" s="23">
        <v>24.20721227932043</v>
      </c>
      <c r="J13" s="23">
        <v>0.11443686863845144</v>
      </c>
      <c r="K13" s="23">
        <v>2.8990673388407697</v>
      </c>
      <c r="L13" s="23">
        <v>0.21361548812510939</v>
      </c>
      <c r="M13" s="23">
        <v>7.6291245758967627E-3</v>
      </c>
      <c r="N13" s="23">
        <v>6.1032996607174102E-2</v>
      </c>
      <c r="O13" s="23">
        <v>23.459812321501531</v>
      </c>
      <c r="P13" s="23">
        <v>98.956000000000003</v>
      </c>
      <c r="Q13" s="23">
        <v>74.831184775936165</v>
      </c>
      <c r="R13" s="23">
        <v>2674.6741985370127</v>
      </c>
    </row>
    <row r="14" spans="1:18">
      <c r="A14" s="3" t="s">
        <v>12</v>
      </c>
      <c r="B14" s="3">
        <v>3.15</v>
      </c>
      <c r="C14" s="23">
        <v>41.073936092332204</v>
      </c>
      <c r="D14" s="23">
        <v>0.67504572591696421</v>
      </c>
      <c r="E14" s="23">
        <v>12.972994142942683</v>
      </c>
      <c r="F14" s="23">
        <v>19.273420918167684</v>
      </c>
      <c r="G14" s="23">
        <v>0.1125076209861607</v>
      </c>
      <c r="H14" s="23">
        <v>1.7828130710114696</v>
      </c>
      <c r="I14" s="23">
        <v>4.8897542967062151</v>
      </c>
      <c r="J14" s="23">
        <v>0.12981648575326235</v>
      </c>
      <c r="K14" s="23">
        <v>3.9464211668991749</v>
      </c>
      <c r="L14" s="23">
        <v>0.41541275441043951</v>
      </c>
      <c r="M14" s="23">
        <v>8.6544323835508231E-3</v>
      </c>
      <c r="N14" s="23">
        <v>0.23366967435587224</v>
      </c>
      <c r="O14" s="23">
        <v>13.295553618134321</v>
      </c>
      <c r="P14" s="23">
        <v>98.813000000000002</v>
      </c>
      <c r="Q14" s="23">
        <v>75.516372795969787</v>
      </c>
      <c r="R14" s="23">
        <v>3503.5889727465651</v>
      </c>
    </row>
    <row r="15" spans="1:18">
      <c r="A15" s="3" t="s">
        <v>13</v>
      </c>
      <c r="B15" s="3">
        <v>3.2</v>
      </c>
      <c r="C15" s="23">
        <v>49.684392892164134</v>
      </c>
      <c r="D15" s="23">
        <v>1.003129072644644</v>
      </c>
      <c r="E15" s="23">
        <v>16.168080347331319</v>
      </c>
      <c r="F15" s="23">
        <v>9.8795569171388475</v>
      </c>
      <c r="G15" s="23">
        <v>4.2148280363220339E-2</v>
      </c>
      <c r="H15" s="23">
        <v>1.6016346538023727</v>
      </c>
      <c r="I15" s="23">
        <v>0</v>
      </c>
      <c r="J15" s="23">
        <v>0.13487449716230507</v>
      </c>
      <c r="K15" s="23">
        <v>4.8807708660609146</v>
      </c>
      <c r="L15" s="23">
        <v>0.29503796254254233</v>
      </c>
      <c r="M15" s="23">
        <v>8.4296560726440668E-3</v>
      </c>
      <c r="N15" s="23">
        <v>0.13487449716230507</v>
      </c>
      <c r="O15" s="23">
        <v>15.617070357554752</v>
      </c>
      <c r="P15" s="23">
        <v>99.436000000000007</v>
      </c>
      <c r="Q15" s="23">
        <v>75.840253064452369</v>
      </c>
      <c r="R15" s="23">
        <v>4236.7183812979792</v>
      </c>
    </row>
    <row r="16" spans="1:18">
      <c r="A16" s="3" t="s">
        <v>14</v>
      </c>
      <c r="B16" s="3">
        <v>3.25</v>
      </c>
      <c r="C16" s="23">
        <v>50.595548406633974</v>
      </c>
      <c r="D16" s="23">
        <v>0.95430855958137151</v>
      </c>
      <c r="E16" s="23">
        <v>16.721893228700608</v>
      </c>
      <c r="F16" s="23">
        <v>9.8525910745968623</v>
      </c>
      <c r="G16" s="23">
        <v>6.0181620874500907E-2</v>
      </c>
      <c r="H16" s="23">
        <v>1.7624617541818119</v>
      </c>
      <c r="I16" s="23">
        <v>6.0181620874500907E-2</v>
      </c>
      <c r="J16" s="23">
        <v>0.14615536498093076</v>
      </c>
      <c r="K16" s="23">
        <v>4.8575165420132871</v>
      </c>
      <c r="L16" s="23">
        <v>0.24932385790864658</v>
      </c>
      <c r="M16" s="23">
        <v>8.5973744106429863E-3</v>
      </c>
      <c r="N16" s="23">
        <v>0.16335011380221673</v>
      </c>
      <c r="O16" s="23">
        <v>13.937890481440647</v>
      </c>
      <c r="P16" s="23">
        <v>99.37</v>
      </c>
      <c r="Q16" s="23">
        <v>76.454402515723274</v>
      </c>
      <c r="R16" s="23">
        <v>4248.8770202439582</v>
      </c>
    </row>
    <row r="17" spans="1:18">
      <c r="A17" s="3" t="s">
        <v>15</v>
      </c>
      <c r="B17" s="3">
        <v>3.3</v>
      </c>
      <c r="C17" s="23">
        <v>47.962394889157935</v>
      </c>
      <c r="D17" s="23">
        <v>0.93979254337641871</v>
      </c>
      <c r="E17" s="23">
        <v>16.248518447323875</v>
      </c>
      <c r="F17" s="23">
        <v>9.1093926353591481</v>
      </c>
      <c r="G17" s="23">
        <v>7.4194148161296214E-2</v>
      </c>
      <c r="H17" s="23">
        <v>1.8136347328316855</v>
      </c>
      <c r="I17" s="23">
        <v>0.25555762144446476</v>
      </c>
      <c r="J17" s="23">
        <v>0.1319007078423044</v>
      </c>
      <c r="K17" s="23">
        <v>4.7072065111222381</v>
      </c>
      <c r="L17" s="23">
        <v>0.37097074080648113</v>
      </c>
      <c r="M17" s="23">
        <v>8.2437942401440249E-3</v>
      </c>
      <c r="N17" s="23">
        <v>0.22258244448388867</v>
      </c>
      <c r="O17" s="23">
        <v>17.435610783850123</v>
      </c>
      <c r="P17" s="23">
        <v>99.272999999999996</v>
      </c>
      <c r="Q17" s="23">
        <v>76.573426573426573</v>
      </c>
      <c r="R17" s="23">
        <v>4118.0238453179127</v>
      </c>
    </row>
    <row r="18" spans="1:18">
      <c r="A18" s="3" t="s">
        <v>16</v>
      </c>
      <c r="B18" s="3">
        <v>3.35</v>
      </c>
      <c r="C18" s="23">
        <v>46.336849370827842</v>
      </c>
      <c r="D18" s="23">
        <v>0.9117581042748979</v>
      </c>
      <c r="E18" s="23">
        <v>15.621998233067224</v>
      </c>
      <c r="F18" s="23">
        <v>8.7268275694883091</v>
      </c>
      <c r="G18" s="23">
        <v>7.3266276236375716E-2</v>
      </c>
      <c r="H18" s="23">
        <v>1.75024993231342</v>
      </c>
      <c r="I18" s="23">
        <v>2.1817068923720773</v>
      </c>
      <c r="J18" s="23">
        <v>0.13025115775355683</v>
      </c>
      <c r="K18" s="23">
        <v>4.5425091266552942</v>
      </c>
      <c r="L18" s="23">
        <v>0.49658253893543541</v>
      </c>
      <c r="M18" s="23">
        <v>8.1406973595973021E-3</v>
      </c>
      <c r="N18" s="23">
        <v>0.21979882870912718</v>
      </c>
      <c r="O18" s="23">
        <v>18.500061272006846</v>
      </c>
      <c r="P18" s="23">
        <v>99.522000000000006</v>
      </c>
      <c r="Q18" s="23">
        <v>76.484655241131932</v>
      </c>
      <c r="R18" s="23">
        <v>3977.337982029791</v>
      </c>
    </row>
    <row r="19" spans="1:18">
      <c r="A19" s="3" t="s">
        <v>17</v>
      </c>
      <c r="B19" s="3">
        <v>3.4</v>
      </c>
      <c r="C19" s="23">
        <v>6.6762899492972974</v>
      </c>
      <c r="D19" s="23">
        <v>0.12574178379842443</v>
      </c>
      <c r="E19" s="23">
        <v>2.137610324573215</v>
      </c>
      <c r="F19" s="23">
        <v>1.6226677813987151</v>
      </c>
      <c r="G19" s="23">
        <v>0.14969259976002908</v>
      </c>
      <c r="H19" s="23">
        <v>0.8622293746177675</v>
      </c>
      <c r="I19" s="23">
        <v>45.764021598636091</v>
      </c>
      <c r="J19" s="23">
        <v>2.9938519952005818E-2</v>
      </c>
      <c r="K19" s="23">
        <v>0.5688318790881105</v>
      </c>
      <c r="L19" s="23">
        <v>5.9877039904011636E-2</v>
      </c>
      <c r="M19" s="23">
        <v>5.9877039904011635E-3</v>
      </c>
      <c r="N19" s="23">
        <v>2.9938519952005818E-2</v>
      </c>
      <c r="O19" s="23">
        <v>38.887172925031933</v>
      </c>
      <c r="P19" s="23">
        <v>96.921999999999997</v>
      </c>
      <c r="Q19" s="23">
        <v>77.272727272727266</v>
      </c>
      <c r="R19" s="23">
        <v>585.08421849062802</v>
      </c>
    </row>
    <row r="20" spans="1:18">
      <c r="A20" s="3" t="s">
        <v>18</v>
      </c>
      <c r="B20" s="3">
        <v>3.45</v>
      </c>
      <c r="C20" s="23">
        <v>49.626949647667303</v>
      </c>
      <c r="D20" s="23">
        <v>0.94173703196304603</v>
      </c>
      <c r="E20" s="23">
        <v>16.873508471778248</v>
      </c>
      <c r="F20" s="23">
        <v>11.033010915750546</v>
      </c>
      <c r="G20" s="23">
        <v>5.1838735704387851E-2</v>
      </c>
      <c r="H20" s="23">
        <v>1.8834740639260921</v>
      </c>
      <c r="I20" s="23">
        <v>0.19007536424942212</v>
      </c>
      <c r="J20" s="23">
        <v>0.13823662854503427</v>
      </c>
      <c r="K20" s="23">
        <v>4.8728411562124574</v>
      </c>
      <c r="L20" s="23">
        <v>0.4147098856351028</v>
      </c>
      <c r="M20" s="23">
        <v>8.6397892840646418E-3</v>
      </c>
      <c r="N20" s="23">
        <v>0.14687641782909891</v>
      </c>
      <c r="O20" s="23">
        <v>13.5681018914552</v>
      </c>
      <c r="P20" s="23">
        <v>99.747</v>
      </c>
      <c r="Q20" s="23">
        <v>76.618281679089847</v>
      </c>
      <c r="R20" s="23">
        <v>4265.5325392989362</v>
      </c>
    </row>
    <row r="21" spans="1:18">
      <c r="A21" s="3" t="s">
        <v>19</v>
      </c>
      <c r="B21" s="3">
        <v>3.5</v>
      </c>
      <c r="C21" s="23">
        <v>46.230214136669041</v>
      </c>
      <c r="D21" s="23">
        <v>0.83980086232239404</v>
      </c>
      <c r="E21" s="23">
        <v>15.766849523013573</v>
      </c>
      <c r="F21" s="23">
        <v>7.6570078623512394</v>
      </c>
      <c r="G21" s="23">
        <v>9.8800101449693409E-2</v>
      </c>
      <c r="H21" s="23">
        <v>1.8278018768193283</v>
      </c>
      <c r="I21" s="23">
        <v>4.0919708683748022</v>
      </c>
      <c r="J21" s="23">
        <v>0.1317334685995912</v>
      </c>
      <c r="K21" s="23">
        <v>4.6765381352854876</v>
      </c>
      <c r="L21" s="23">
        <v>0.27993362077413136</v>
      </c>
      <c r="M21" s="23">
        <v>8.2333417874744502E-3</v>
      </c>
      <c r="N21" s="23">
        <v>0.14820015217454011</v>
      </c>
      <c r="O21" s="23">
        <v>17.542916050378707</v>
      </c>
      <c r="P21" s="23">
        <v>99.293000000000006</v>
      </c>
      <c r="Q21" s="23">
        <v>76.143141153081515</v>
      </c>
      <c r="R21" s="23">
        <v>4094.8721411951497</v>
      </c>
    </row>
    <row r="22" spans="1:18">
      <c r="A22" s="3" t="s">
        <v>20</v>
      </c>
      <c r="B22" s="3">
        <v>3.57</v>
      </c>
      <c r="C22" s="23">
        <v>4.9611343496366871</v>
      </c>
      <c r="D22" s="23">
        <v>9.5983252229972185E-2</v>
      </c>
      <c r="E22" s="23">
        <v>1.5837236617945409</v>
      </c>
      <c r="F22" s="23">
        <v>3.2574316225546807</v>
      </c>
      <c r="G22" s="23">
        <v>8.9984298965598911E-2</v>
      </c>
      <c r="H22" s="23">
        <v>0.80985869069039029</v>
      </c>
      <c r="I22" s="23">
        <v>45.448069930891833</v>
      </c>
      <c r="J22" s="23">
        <v>2.3995813057493046E-2</v>
      </c>
      <c r="K22" s="23">
        <v>0.38993196218426202</v>
      </c>
      <c r="L22" s="23">
        <v>4.7991626114986093E-2</v>
      </c>
      <c r="M22" s="23">
        <v>5.9989532643732616E-3</v>
      </c>
      <c r="N22" s="23">
        <v>2.9994766321866307E-2</v>
      </c>
      <c r="O22" s="23">
        <v>37.84590107229333</v>
      </c>
      <c r="P22" s="23">
        <v>94.594999999999999</v>
      </c>
      <c r="Q22" s="23">
        <v>78.33827893175075</v>
      </c>
      <c r="R22" s="23">
        <v>429.35365506442918</v>
      </c>
    </row>
    <row r="23" spans="1:18">
      <c r="A23" s="3" t="s">
        <v>21</v>
      </c>
      <c r="B23" s="3">
        <v>3.6</v>
      </c>
      <c r="C23" s="23">
        <v>43.027309862926074</v>
      </c>
      <c r="D23" s="23">
        <v>0.79313013572213953</v>
      </c>
      <c r="E23" s="23">
        <v>14.028489275585345</v>
      </c>
      <c r="F23" s="23">
        <v>9.6332264401251546</v>
      </c>
      <c r="G23" s="23">
        <v>7.4355950223950584E-2</v>
      </c>
      <c r="H23" s="23">
        <v>1.701925082903758</v>
      </c>
      <c r="I23" s="23">
        <v>7.972610218456925</v>
      </c>
      <c r="J23" s="23">
        <v>0.11566481145947871</v>
      </c>
      <c r="K23" s="23">
        <v>4.1969803015296554</v>
      </c>
      <c r="L23" s="23">
        <v>0.15697367269500681</v>
      </c>
      <c r="M23" s="23">
        <v>8.2617722471056212E-3</v>
      </c>
      <c r="N23" s="23">
        <v>0.13218835595368994</v>
      </c>
      <c r="O23" s="23">
        <v>17.218884120171722</v>
      </c>
      <c r="P23" s="23">
        <v>99.070999999999998</v>
      </c>
      <c r="Q23" s="23">
        <v>76.007162041181743</v>
      </c>
      <c r="R23" s="23">
        <v>3678.8753841667208</v>
      </c>
    </row>
    <row r="24" spans="1:18">
      <c r="A24" s="3" t="s">
        <v>22</v>
      </c>
      <c r="B24" s="3">
        <v>3.625</v>
      </c>
      <c r="C24" s="23">
        <v>10.859449373033984</v>
      </c>
      <c r="D24" s="23">
        <v>0.18298897839511069</v>
      </c>
      <c r="E24" s="23">
        <v>3.37583115315118</v>
      </c>
      <c r="F24" s="23">
        <v>2.9088937600050357</v>
      </c>
      <c r="G24" s="23">
        <v>8.2029542039187567E-2</v>
      </c>
      <c r="H24" s="23">
        <v>1.0663840465094383</v>
      </c>
      <c r="I24" s="23">
        <v>41.607907708184825</v>
      </c>
      <c r="J24" s="23">
        <v>3.1549823861225984E-2</v>
      </c>
      <c r="K24" s="23">
        <v>0.98435450447025075</v>
      </c>
      <c r="L24" s="23">
        <v>5.6789682950206768E-2</v>
      </c>
      <c r="M24" s="23">
        <v>6.309964772245197E-3</v>
      </c>
      <c r="N24" s="23">
        <v>3.7859788633471177E-2</v>
      </c>
      <c r="O24" s="23">
        <v>35.789651673993845</v>
      </c>
      <c r="P24" s="23">
        <v>96.989000000000004</v>
      </c>
      <c r="Q24" s="23">
        <v>76.319543509272464</v>
      </c>
      <c r="R24" s="23">
        <v>942.02766141071379</v>
      </c>
    </row>
    <row r="25" spans="1:18">
      <c r="A25" s="3" t="s">
        <v>23</v>
      </c>
      <c r="B25" s="3">
        <v>3.65</v>
      </c>
      <c r="C25" s="23">
        <v>11.551545987527549</v>
      </c>
      <c r="D25" s="23">
        <v>0.19729913256934106</v>
      </c>
      <c r="E25" s="23">
        <v>3.4877395047741584</v>
      </c>
      <c r="F25" s="23">
        <v>3.5641133625429351</v>
      </c>
      <c r="G25" s="23">
        <v>8.9102834063573388E-2</v>
      </c>
      <c r="H25" s="23">
        <v>1.1010564494998711</v>
      </c>
      <c r="I25" s="23">
        <v>40.299938949324762</v>
      </c>
      <c r="J25" s="23">
        <v>3.8186928884388592E-2</v>
      </c>
      <c r="K25" s="23">
        <v>1.024682591731094</v>
      </c>
      <c r="L25" s="23">
        <v>6.3644881473980994E-2</v>
      </c>
      <c r="M25" s="23">
        <v>6.3644881473980987E-3</v>
      </c>
      <c r="N25" s="23">
        <v>4.4551417031786694E-2</v>
      </c>
      <c r="O25" s="23">
        <v>35.111773472429164</v>
      </c>
      <c r="P25" s="23">
        <v>96.584999999999994</v>
      </c>
      <c r="Q25" s="23">
        <v>76.005547850208046</v>
      </c>
      <c r="R25" s="23">
        <v>985.72788332416201</v>
      </c>
    </row>
    <row r="26" spans="1:18">
      <c r="A26" s="3" t="s">
        <v>24</v>
      </c>
      <c r="B26" s="3">
        <v>3.6749999999999998</v>
      </c>
      <c r="C26" s="23">
        <v>5.0624676927919383</v>
      </c>
      <c r="D26" s="23">
        <v>9.9955808103905877E-2</v>
      </c>
      <c r="E26" s="23">
        <v>1.6228119433340011</v>
      </c>
      <c r="F26" s="23">
        <v>1.56989416257311</v>
      </c>
      <c r="G26" s="23">
        <v>0.12347482177541313</v>
      </c>
      <c r="H26" s="23">
        <v>0.90548202635302977</v>
      </c>
      <c r="I26" s="23">
        <v>46.379494960212327</v>
      </c>
      <c r="J26" s="23">
        <v>2.3519013671507265E-2</v>
      </c>
      <c r="K26" s="23">
        <v>0.37630421874411624</v>
      </c>
      <c r="L26" s="23">
        <v>4.1158273925137719E-2</v>
      </c>
      <c r="M26" s="23">
        <v>5.8797534178768162E-3</v>
      </c>
      <c r="N26" s="23">
        <v>2.3519013671507265E-2</v>
      </c>
      <c r="O26" s="23">
        <v>39.406038311426137</v>
      </c>
      <c r="P26" s="23">
        <v>95.641000000000005</v>
      </c>
      <c r="Q26" s="23">
        <v>79.310344827586206</v>
      </c>
      <c r="R26" s="23">
        <v>428.53136180195543</v>
      </c>
    </row>
    <row r="27" spans="1:18">
      <c r="A27" s="3" t="s">
        <v>25</v>
      </c>
      <c r="B27" s="3">
        <v>3.73</v>
      </c>
      <c r="C27" s="23">
        <v>4.4307559309240077</v>
      </c>
      <c r="D27" s="23">
        <v>8.8379440111516119E-2</v>
      </c>
      <c r="E27" s="23">
        <v>1.4140710417842579</v>
      </c>
      <c r="F27" s="23">
        <v>2.6867349793900899</v>
      </c>
      <c r="G27" s="23">
        <v>0.10016336545971827</v>
      </c>
      <c r="H27" s="23">
        <v>0.89557832646336333</v>
      </c>
      <c r="I27" s="23">
        <v>45.379896515926475</v>
      </c>
      <c r="J27" s="23">
        <v>2.3567850696404297E-2</v>
      </c>
      <c r="K27" s="23">
        <v>0.31227402172735697</v>
      </c>
      <c r="L27" s="23">
        <v>4.1243738718707526E-2</v>
      </c>
      <c r="M27" s="23">
        <v>5.8919626741010742E-3</v>
      </c>
      <c r="N27" s="23">
        <v>2.3567850696404297E-2</v>
      </c>
      <c r="O27" s="23">
        <v>38.627874975427602</v>
      </c>
      <c r="P27" s="23">
        <v>94.028000000000006</v>
      </c>
      <c r="Q27" s="23">
        <v>79.734219269102979</v>
      </c>
      <c r="R27" s="23">
        <v>376.26260683243561</v>
      </c>
    </row>
    <row r="28" spans="1:18">
      <c r="A28" s="3" t="s">
        <v>26</v>
      </c>
      <c r="B28" s="23">
        <v>3.82</v>
      </c>
      <c r="C28" s="23">
        <v>37.843448570009144</v>
      </c>
      <c r="D28" s="23">
        <v>0.69088552261144898</v>
      </c>
      <c r="E28" s="23">
        <v>12.940518721272872</v>
      </c>
      <c r="F28" s="23">
        <v>5.7754924586844725</v>
      </c>
      <c r="G28" s="23">
        <v>7.7627586810275165E-2</v>
      </c>
      <c r="H28" s="23">
        <v>1.5991282882916684</v>
      </c>
      <c r="I28" s="23">
        <v>14.430968388030152</v>
      </c>
      <c r="J28" s="23">
        <v>0.13972965625849529</v>
      </c>
      <c r="K28" s="23">
        <v>3.7028358908501251</v>
      </c>
      <c r="L28" s="23">
        <v>0.13972965625849529</v>
      </c>
      <c r="M28" s="23">
        <v>7.7627586810275163E-3</v>
      </c>
      <c r="N28" s="23">
        <v>4.6576552086165096E-2</v>
      </c>
      <c r="O28" s="23">
        <v>22.305295950155667</v>
      </c>
      <c r="P28" s="23">
        <v>99.69</v>
      </c>
      <c r="Q28" s="23">
        <v>76.467889908256879</v>
      </c>
      <c r="R28" s="23">
        <v>3299.6406693253916</v>
      </c>
    </row>
    <row r="29" spans="1:18">
      <c r="A29" s="3" t="s">
        <v>27</v>
      </c>
      <c r="B29" s="23">
        <v>3.93</v>
      </c>
      <c r="C29" s="23">
        <v>29.432559290257316</v>
      </c>
      <c r="D29" s="23">
        <v>0.54834073199371636</v>
      </c>
      <c r="E29" s="23">
        <v>10.351783818854349</v>
      </c>
      <c r="F29" s="23">
        <v>5.5871474584224616</v>
      </c>
      <c r="G29" s="23">
        <v>8.1510108809876761E-2</v>
      </c>
      <c r="H29" s="23">
        <v>1.2819317112826072</v>
      </c>
      <c r="I29" s="23">
        <v>21.674278933535412</v>
      </c>
      <c r="J29" s="23">
        <v>0.11856015826891164</v>
      </c>
      <c r="K29" s="23">
        <v>2.8824938479129143</v>
      </c>
      <c r="L29" s="23">
        <v>0.89661119690864433</v>
      </c>
      <c r="M29" s="23">
        <v>7.4100098918069776E-3</v>
      </c>
      <c r="N29" s="23">
        <v>5.187006924264885E-2</v>
      </c>
      <c r="O29" s="23">
        <v>25.485502664619332</v>
      </c>
      <c r="P29" s="23">
        <v>98.403000000000006</v>
      </c>
      <c r="Q29" s="23">
        <v>76.842684268426851</v>
      </c>
      <c r="R29" s="23">
        <v>2583.9292588754092</v>
      </c>
    </row>
    <row r="30" spans="1:18">
      <c r="A30" s="3" t="s">
        <v>28</v>
      </c>
      <c r="B30" s="23">
        <v>4</v>
      </c>
      <c r="C30" s="23">
        <v>31.911184366858585</v>
      </c>
      <c r="D30" s="23">
        <v>0.58305747964745136</v>
      </c>
      <c r="E30" s="23">
        <v>11.078092113301576</v>
      </c>
      <c r="F30" s="23">
        <v>5.0830652071829086</v>
      </c>
      <c r="G30" s="23">
        <v>7.4750958929160435E-2</v>
      </c>
      <c r="H30" s="23">
        <v>1.412793123761132</v>
      </c>
      <c r="I30" s="23">
        <v>19.502525184617955</v>
      </c>
      <c r="J30" s="23">
        <v>0.11960153428665668</v>
      </c>
      <c r="K30" s="23">
        <v>3.1395402750247379</v>
      </c>
      <c r="L30" s="23">
        <v>0.6129578632191155</v>
      </c>
      <c r="M30" s="23">
        <v>7.4750958929160425E-3</v>
      </c>
      <c r="N30" s="23">
        <v>5.2325671250412306E-2</v>
      </c>
      <c r="O30" s="23">
        <v>24.85263112602739</v>
      </c>
      <c r="P30" s="23">
        <v>98.421999999999997</v>
      </c>
      <c r="Q30" s="23">
        <v>76.628748707342282</v>
      </c>
      <c r="R30" s="23">
        <v>2805.2967015272066</v>
      </c>
    </row>
    <row r="31" spans="1:18">
      <c r="A31" s="3" t="s">
        <v>29</v>
      </c>
      <c r="B31" s="23">
        <v>4.1500000000000004</v>
      </c>
      <c r="C31" s="23">
        <v>38.275705681301162</v>
      </c>
      <c r="D31" s="23">
        <v>0.70822646203065465</v>
      </c>
      <c r="E31" s="23">
        <v>13.464171961493891</v>
      </c>
      <c r="F31" s="23">
        <v>6.5314218165049267</v>
      </c>
      <c r="G31" s="23">
        <v>7.082264620306547E-2</v>
      </c>
      <c r="H31" s="23">
        <v>1.6603975943163125</v>
      </c>
      <c r="I31" s="23">
        <v>13.409087681113729</v>
      </c>
      <c r="J31" s="23">
        <v>0.18099120696338955</v>
      </c>
      <c r="K31" s="23">
        <v>3.7221235171166631</v>
      </c>
      <c r="L31" s="23">
        <v>0.33837486519242388</v>
      </c>
      <c r="M31" s="23">
        <v>7.8691829114517185E-3</v>
      </c>
      <c r="N31" s="23">
        <v>7.082264620306547E-2</v>
      </c>
      <c r="O31" s="23">
        <v>21.23998473864927</v>
      </c>
      <c r="P31" s="23">
        <v>99.685000000000002</v>
      </c>
      <c r="Q31" s="23">
        <v>76.726457399103154</v>
      </c>
      <c r="R31" s="23">
        <v>3369.0345289564775</v>
      </c>
    </row>
    <row r="32" spans="1:18">
      <c r="A32" s="3" t="s">
        <v>148</v>
      </c>
      <c r="B32" s="23">
        <v>4.45</v>
      </c>
      <c r="C32" s="23">
        <v>30.169760278425532</v>
      </c>
      <c r="D32" s="23">
        <v>0.53874571925759873</v>
      </c>
      <c r="E32" s="23">
        <v>10.721798610013902</v>
      </c>
      <c r="F32" s="23">
        <v>6.3890689523225097</v>
      </c>
      <c r="G32" s="23">
        <v>9.1055614522411052E-2</v>
      </c>
      <c r="H32" s="23">
        <v>1.4189499929742391</v>
      </c>
      <c r="I32" s="23">
        <v>21.314601766121054</v>
      </c>
      <c r="J32" s="23">
        <v>0.12899545390674902</v>
      </c>
      <c r="K32" s="23">
        <v>3.0124232471164327</v>
      </c>
      <c r="L32" s="23">
        <v>0.53874571925759873</v>
      </c>
      <c r="M32" s="23">
        <v>7.5879678768675882E-3</v>
      </c>
      <c r="N32" s="23">
        <v>6.0703743014940706E-2</v>
      </c>
      <c r="O32" s="23">
        <v>23.647562935190166</v>
      </c>
      <c r="P32" s="23">
        <v>98.048000000000002</v>
      </c>
      <c r="Q32" s="23">
        <v>76.626898047722349</v>
      </c>
      <c r="R32" s="23">
        <v>2715.0230839170449</v>
      </c>
    </row>
    <row r="33" spans="1:18">
      <c r="A33" s="3" t="s">
        <v>32</v>
      </c>
      <c r="B33" s="23">
        <v>4.7</v>
      </c>
      <c r="C33" s="23">
        <v>31.712055776463096</v>
      </c>
      <c r="D33" s="23">
        <v>0.57397386020747676</v>
      </c>
      <c r="E33" s="23">
        <v>11.260460862754577</v>
      </c>
      <c r="F33" s="23">
        <v>5.5433791235827359</v>
      </c>
      <c r="G33" s="23">
        <v>9.0627451611706863E-2</v>
      </c>
      <c r="H33" s="23">
        <v>1.4726960886902365</v>
      </c>
      <c r="I33" s="23">
        <v>19.696366150277623</v>
      </c>
      <c r="J33" s="23">
        <v>0.12083660214894248</v>
      </c>
      <c r="K33" s="23">
        <v>3.1266470806038864</v>
      </c>
      <c r="L33" s="23">
        <v>0.26433006720081165</v>
      </c>
      <c r="M33" s="23">
        <v>7.5522876343089053E-3</v>
      </c>
      <c r="N33" s="23">
        <v>7.552287634308906E-2</v>
      </c>
      <c r="O33" s="23">
        <v>23.965551772481504</v>
      </c>
      <c r="P33" s="23">
        <v>97.902000000000001</v>
      </c>
      <c r="Q33" s="23">
        <v>76.974703149199797</v>
      </c>
      <c r="R33" s="23">
        <v>2803.0495371109746</v>
      </c>
    </row>
    <row r="34" spans="1:18">
      <c r="A34" s="3" t="s">
        <v>155</v>
      </c>
      <c r="B34" s="23">
        <v>5</v>
      </c>
      <c r="C34" s="23">
        <v>15.172402865935725</v>
      </c>
      <c r="D34" s="23">
        <v>0.27267476267406948</v>
      </c>
      <c r="E34" s="23">
        <v>5.2327585408404769</v>
      </c>
      <c r="F34" s="23">
        <v>2.4930264015914925</v>
      </c>
      <c r="G34" s="23">
        <v>0.10387610006631219</v>
      </c>
      <c r="H34" s="23">
        <v>0.88943910681779814</v>
      </c>
      <c r="I34" s="23">
        <v>37.745977861596188</v>
      </c>
      <c r="J34" s="23">
        <v>8.4399331303878652E-2</v>
      </c>
      <c r="K34" s="23">
        <v>1.103683563204567</v>
      </c>
      <c r="L34" s="23">
        <v>0.13633738133703474</v>
      </c>
      <c r="M34" s="23">
        <v>6.4922562541445119E-3</v>
      </c>
      <c r="N34" s="23">
        <v>4.544579377901159E-2</v>
      </c>
      <c r="O34" s="23">
        <v>34.193486034599289</v>
      </c>
      <c r="P34" s="23">
        <v>97.474999999999994</v>
      </c>
      <c r="Q34" s="23">
        <v>80.439121756487012</v>
      </c>
      <c r="R34" s="23">
        <v>1078.2297966208575</v>
      </c>
    </row>
    <row r="35" spans="1:18">
      <c r="A35" s="3" t="s">
        <v>158</v>
      </c>
      <c r="B35" s="24">
        <v>5.25</v>
      </c>
      <c r="C35" s="23">
        <v>34.14224119410683</v>
      </c>
      <c r="D35" s="23">
        <v>0.61702845531518369</v>
      </c>
      <c r="E35" s="23">
        <v>12.447520705224973</v>
      </c>
      <c r="F35" s="23">
        <v>15.516208889659151</v>
      </c>
      <c r="G35" s="23">
        <v>9.8724552850429373E-2</v>
      </c>
      <c r="H35" s="23">
        <v>1.4315060163312261</v>
      </c>
      <c r="I35" s="23">
        <v>10.629343523562897</v>
      </c>
      <c r="J35" s="23">
        <v>0.17276796748825141</v>
      </c>
      <c r="K35" s="23">
        <v>3.3977700272689444</v>
      </c>
      <c r="L35" s="23">
        <v>0.40312525747258665</v>
      </c>
      <c r="M35" s="23">
        <v>8.2270460708691144E-3</v>
      </c>
      <c r="N35" s="23">
        <v>0.1069515989212985</v>
      </c>
      <c r="O35" s="23">
        <v>17.018584765727368</v>
      </c>
      <c r="P35" s="23">
        <v>96.016000000000005</v>
      </c>
      <c r="Q35" s="23">
        <v>76.880081300813004</v>
      </c>
      <c r="R35" s="23">
        <v>3074.7213515528169</v>
      </c>
    </row>
    <row r="36" spans="1:18">
      <c r="A36" s="3" t="s">
        <v>162</v>
      </c>
      <c r="B36" s="24">
        <v>5.5</v>
      </c>
      <c r="C36" s="23">
        <v>4.2670773910521689</v>
      </c>
      <c r="D36" s="23">
        <v>8.6964892480682773E-2</v>
      </c>
      <c r="E36" s="23">
        <v>1.6175470001406997</v>
      </c>
      <c r="F36" s="23">
        <v>1.4378195556806219</v>
      </c>
      <c r="G36" s="23">
        <v>0.22031106095106304</v>
      </c>
      <c r="H36" s="23">
        <v>0.70731445884288657</v>
      </c>
      <c r="I36" s="23">
        <v>46.485633860674305</v>
      </c>
      <c r="J36" s="23">
        <v>5.217893548840967E-2</v>
      </c>
      <c r="K36" s="23">
        <v>0.27248999643947269</v>
      </c>
      <c r="L36" s="23">
        <v>4.6381275989697483E-2</v>
      </c>
      <c r="M36" s="23">
        <v>5.7976594987121854E-3</v>
      </c>
      <c r="N36" s="23">
        <v>2.3190637994848742E-2</v>
      </c>
      <c r="O36" s="23">
        <v>40.027293274766443</v>
      </c>
      <c r="P36" s="23">
        <v>95.238</v>
      </c>
      <c r="Q36" s="23">
        <v>81.104651162790702</v>
      </c>
      <c r="R36" s="23">
        <v>356.21556170817661</v>
      </c>
    </row>
    <row r="37" spans="1:18">
      <c r="A37" s="3" t="s">
        <v>166</v>
      </c>
      <c r="B37" s="23">
        <v>5.8</v>
      </c>
      <c r="C37" s="23">
        <v>35.577764106074952</v>
      </c>
      <c r="D37" s="23">
        <v>0.63274276550651076</v>
      </c>
      <c r="E37" s="23">
        <v>13.656030572007607</v>
      </c>
      <c r="F37" s="23">
        <v>5.4383840225179849</v>
      </c>
      <c r="G37" s="23">
        <v>0.12815043352030597</v>
      </c>
      <c r="H37" s="23">
        <v>1.7780872650942456</v>
      </c>
      <c r="I37" s="23">
        <v>17.476515371331729</v>
      </c>
      <c r="J37" s="23">
        <v>0.10412222723524861</v>
      </c>
      <c r="K37" s="23">
        <v>3.7003437678988353</v>
      </c>
      <c r="L37" s="23">
        <v>0.38445130056091792</v>
      </c>
      <c r="M37" s="23">
        <v>8.0094020950191233E-3</v>
      </c>
      <c r="N37" s="23">
        <v>5.606581466513387E-2</v>
      </c>
      <c r="O37" s="23">
        <v>19.619332951491515</v>
      </c>
      <c r="P37" s="23">
        <v>98.564999999999998</v>
      </c>
      <c r="Q37" s="23">
        <v>77.747378020975844</v>
      </c>
      <c r="R37" s="23">
        <v>3276.8370971222057</v>
      </c>
    </row>
    <row r="38" spans="1:18">
      <c r="A38" s="3" t="s">
        <v>171</v>
      </c>
      <c r="B38" s="23">
        <v>6.3</v>
      </c>
      <c r="C38" s="23">
        <v>34.694313100761974</v>
      </c>
      <c r="D38" s="23">
        <v>0.60908848808907246</v>
      </c>
      <c r="E38" s="23">
        <v>14.349175550565942</v>
      </c>
      <c r="F38" s="23">
        <v>4.485106139564988</v>
      </c>
      <c r="G38" s="23">
        <v>0.11865360157579333</v>
      </c>
      <c r="H38" s="23">
        <v>1.6611504220611069</v>
      </c>
      <c r="I38" s="23">
        <v>19.063678653177465</v>
      </c>
      <c r="J38" s="23">
        <v>0.10283312136568756</v>
      </c>
      <c r="K38" s="23">
        <v>3.583338767588959</v>
      </c>
      <c r="L38" s="23">
        <v>0.20566624273137513</v>
      </c>
      <c r="M38" s="23">
        <v>7.9102401050528889E-3</v>
      </c>
      <c r="N38" s="23">
        <v>4.7461440630317334E-2</v>
      </c>
      <c r="O38" s="23">
        <v>20.851624231782267</v>
      </c>
      <c r="P38" s="23">
        <v>99.789000000000001</v>
      </c>
      <c r="Q38" s="23">
        <v>79.110335804622764</v>
      </c>
      <c r="R38" s="23">
        <v>3168.7668504641392</v>
      </c>
    </row>
    <row r="39" spans="1:18" s="65" customFormat="1">
      <c r="B39" s="66" t="s">
        <v>258</v>
      </c>
      <c r="C39" s="67">
        <f>MAX(C5:C38)</f>
        <v>50.595548406633974</v>
      </c>
      <c r="D39" s="67">
        <f t="shared" ref="D39:R39" si="0">MAX(D5:D38)</f>
        <v>1.003129072644644</v>
      </c>
      <c r="E39" s="67">
        <f t="shared" si="0"/>
        <v>16.873508471778248</v>
      </c>
      <c r="F39" s="67">
        <f t="shared" si="0"/>
        <v>19.273420918167684</v>
      </c>
      <c r="G39" s="67">
        <f t="shared" si="0"/>
        <v>0.22715728163953591</v>
      </c>
      <c r="H39" s="67">
        <f t="shared" si="0"/>
        <v>2.9447262839736448</v>
      </c>
      <c r="I39" s="67">
        <f t="shared" si="0"/>
        <v>48.719259088479411</v>
      </c>
      <c r="J39" s="67">
        <f t="shared" si="0"/>
        <v>0.18099120696338955</v>
      </c>
      <c r="K39" s="67">
        <f t="shared" si="0"/>
        <v>4.8807708660609146</v>
      </c>
      <c r="L39" s="67">
        <f t="shared" si="0"/>
        <v>0.89661119690864433</v>
      </c>
      <c r="M39" s="67">
        <f t="shared" si="0"/>
        <v>8.6544323835508231E-3</v>
      </c>
      <c r="N39" s="67">
        <f t="shared" si="0"/>
        <v>0.23366967435587224</v>
      </c>
      <c r="O39" s="67">
        <f t="shared" si="0"/>
        <v>40.027293274766443</v>
      </c>
      <c r="P39" s="67">
        <f t="shared" si="0"/>
        <v>99.789000000000001</v>
      </c>
      <c r="Q39" s="67">
        <f t="shared" si="0"/>
        <v>81.104651162790702</v>
      </c>
      <c r="R39" s="67">
        <f t="shared" si="0"/>
        <v>4265.5325392989362</v>
      </c>
    </row>
    <row r="40" spans="1:18">
      <c r="B40" s="2" t="s">
        <v>259</v>
      </c>
      <c r="C40" s="1">
        <f>MIN(C5:C38)</f>
        <v>4.2670773910521689</v>
      </c>
      <c r="D40" s="1">
        <f t="shared" ref="D40:R40" si="1">MIN(D5:D38)</f>
        <v>8.6964892480682773E-2</v>
      </c>
      <c r="E40" s="1">
        <f t="shared" si="1"/>
        <v>1.4140710417842579</v>
      </c>
      <c r="F40" s="1">
        <f t="shared" si="1"/>
        <v>0.78309483933629487</v>
      </c>
      <c r="G40" s="1">
        <f t="shared" si="1"/>
        <v>4.2148280363220339E-2</v>
      </c>
      <c r="H40" s="1">
        <f t="shared" si="1"/>
        <v>0.70731445884288657</v>
      </c>
      <c r="I40" s="1">
        <f t="shared" si="1"/>
        <v>0</v>
      </c>
      <c r="J40" s="1">
        <f t="shared" si="1"/>
        <v>2.3519013671507265E-2</v>
      </c>
      <c r="K40" s="1">
        <f t="shared" si="1"/>
        <v>0.27248999643947269</v>
      </c>
      <c r="L40" s="1">
        <f t="shared" si="1"/>
        <v>2.6648866700199867E-2</v>
      </c>
      <c r="M40" s="1">
        <f t="shared" si="1"/>
        <v>5.7976594987121854E-3</v>
      </c>
      <c r="N40" s="1">
        <f t="shared" si="1"/>
        <v>1.7815876410378753E-2</v>
      </c>
      <c r="O40" s="1">
        <f t="shared" si="1"/>
        <v>13.295553618134321</v>
      </c>
      <c r="P40" s="1">
        <f t="shared" si="1"/>
        <v>94.028000000000006</v>
      </c>
      <c r="Q40" s="1">
        <f t="shared" si="1"/>
        <v>74.158183241973376</v>
      </c>
      <c r="R40" s="1">
        <f t="shared" si="1"/>
        <v>356.21556170817661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E97FE-9CC7-FB4C-AD64-8D83841915B8}">
  <dimension ref="A1"/>
  <sheetViews>
    <sheetView topLeftCell="A2" workbookViewId="0"/>
  </sheetViews>
  <sheetFormatPr baseColWidth="10" defaultRowHeight="1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Stable isotopes</vt:lpstr>
      <vt:lpstr>Mineralogy</vt:lpstr>
      <vt:lpstr>Phosphorus</vt:lpstr>
      <vt:lpstr>Rock Eval</vt:lpstr>
      <vt:lpstr>Mercury</vt:lpstr>
      <vt:lpstr>Trace element</vt:lpstr>
      <vt:lpstr>Major element</vt:lpstr>
      <vt:lpstr>Feuil8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2020-11-13T08:40:14Z</dcterms:created>
  <dcterms:modified xsi:type="dcterms:W3CDTF">2021-06-13T11:22:22Z</dcterms:modified>
</cp:coreProperties>
</file>