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gpet AES+DW 2019 v2.0" sheetId="1" r:id="rId1"/>
  </sheets>
  <definedNames/>
  <calcPr fullCalcOnLoad="1"/>
</workbook>
</file>

<file path=xl/sharedStrings.xml><?xml version="1.0" encoding="utf-8"?>
<sst xmlns="http://schemas.openxmlformats.org/spreadsheetml/2006/main" count="138" uniqueCount="130">
  <si>
    <t>Sample</t>
  </si>
  <si>
    <t>MnO</t>
  </si>
  <si>
    <t>MgO</t>
  </si>
  <si>
    <t>CaO</t>
  </si>
  <si>
    <t>Na2O</t>
  </si>
  <si>
    <t>K2O</t>
  </si>
  <si>
    <t>P2O5</t>
  </si>
  <si>
    <t>LOI</t>
  </si>
  <si>
    <t>TOTAL</t>
  </si>
  <si>
    <t>Mg#</t>
  </si>
  <si>
    <t>Na</t>
  </si>
  <si>
    <t>Ti</t>
  </si>
  <si>
    <t>P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</si>
  <si>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</si>
  <si>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</si>
  <si>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</si>
  <si>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</si>
  <si>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</si>
  <si>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</si>
  <si>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</si>
  <si>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</si>
  <si>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</si>
  <si>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</si>
  <si>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</si>
  <si>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</si>
  <si>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</si>
  <si>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</si>
  <si>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</si>
  <si>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</si>
  <si>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</si>
  <si>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</si>
  <si>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</si>
  <si>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</si>
  <si>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</si>
  <si>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</si>
  <si>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</si>
  <si>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</si>
  <si>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</si>
  <si>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</si>
  <si>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</si>
  <si>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</si>
  <si>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</si>
  <si>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</si>
  <si>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</si>
  <si>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</si>
  <si>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</si>
  <si>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</si>
  <si>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La/YbN</t>
  </si>
  <si>
    <t>Pb</t>
  </si>
  <si>
    <t>Th</t>
  </si>
  <si>
    <t>U</t>
  </si>
  <si>
    <t>07AES11</t>
  </si>
  <si>
    <t>07CH11</t>
  </si>
  <si>
    <t>07CH12</t>
  </si>
  <si>
    <t>07CH03</t>
  </si>
  <si>
    <t>07AES05</t>
  </si>
  <si>
    <t>08AES10</t>
  </si>
  <si>
    <t>08AES12</t>
  </si>
  <si>
    <t>07CH04</t>
  </si>
  <si>
    <t>07CH05</t>
  </si>
  <si>
    <t>07CH08</t>
  </si>
  <si>
    <t>07AES06</t>
  </si>
  <si>
    <t>07AES07</t>
  </si>
  <si>
    <t>07AES08</t>
  </si>
  <si>
    <t>07AES09</t>
  </si>
  <si>
    <t>07CH15</t>
  </si>
  <si>
    <t>08AES01</t>
  </si>
  <si>
    <t>07AES02</t>
  </si>
  <si>
    <t>08AES04</t>
  </si>
  <si>
    <t>07CH01</t>
  </si>
  <si>
    <t>07CH02</t>
  </si>
  <si>
    <t>07AES10</t>
  </si>
  <si>
    <t>07AES16</t>
  </si>
  <si>
    <t>K</t>
  </si>
  <si>
    <t>Dy/Dy*</t>
  </si>
  <si>
    <t>LaN</t>
  </si>
  <si>
    <t>YbN</t>
  </si>
  <si>
    <t>DyN</t>
  </si>
  <si>
    <t>Ti/Ti*</t>
  </si>
  <si>
    <t>FCKANTMS</t>
  </si>
  <si>
    <t>FeO</t>
  </si>
  <si>
    <t>Group</t>
  </si>
  <si>
    <t>B</t>
  </si>
  <si>
    <t>E</t>
  </si>
  <si>
    <t>C</t>
  </si>
  <si>
    <t>F</t>
  </si>
  <si>
    <t>B</t>
  </si>
  <si>
    <t>C</t>
  </si>
  <si>
    <t>G</t>
  </si>
  <si>
    <t>F</t>
  </si>
  <si>
    <t>F</t>
  </si>
  <si>
    <t>B</t>
  </si>
  <si>
    <t>G</t>
  </si>
  <si>
    <t>D</t>
  </si>
  <si>
    <t>F</t>
  </si>
  <si>
    <t>C</t>
  </si>
  <si>
    <t>C</t>
  </si>
  <si>
    <t>Num.</t>
  </si>
  <si>
    <t>Ln(SiO2/Ca+Na2O+TiO2)</t>
  </si>
  <si>
    <t>Ln(CaO/TiO2)</t>
  </si>
  <si>
    <t>Nb/U</t>
  </si>
  <si>
    <t>08AES08</t>
  </si>
  <si>
    <t>Num.10 to Num.23 samples are cited from Zhao &amp; Fan, 2012.</t>
  </si>
  <si>
    <t>Latitude(N)</t>
  </si>
  <si>
    <t>Longitude€</t>
  </si>
  <si>
    <r>
      <t>47°18'18</t>
    </r>
    <r>
      <rPr>
        <sz val="9"/>
        <color indexed="8"/>
        <rFont val="等线"/>
        <family val="0"/>
      </rPr>
      <t>″</t>
    </r>
  </si>
  <si>
    <r>
      <t>120°28'43</t>
    </r>
    <r>
      <rPr>
        <sz val="9"/>
        <color indexed="8"/>
        <rFont val="等线"/>
        <family val="0"/>
      </rPr>
      <t>″</t>
    </r>
  </si>
  <si>
    <r>
      <t>47°30'31</t>
    </r>
    <r>
      <rPr>
        <sz val="9"/>
        <color indexed="8"/>
        <rFont val="等线"/>
        <family val="0"/>
      </rPr>
      <t>″</t>
    </r>
  </si>
  <si>
    <r>
      <t>120°52'01</t>
    </r>
    <r>
      <rPr>
        <sz val="9"/>
        <color indexed="8"/>
        <rFont val="等线"/>
        <family val="0"/>
      </rPr>
      <t>″</t>
    </r>
  </si>
  <si>
    <r>
      <t>47°31'20</t>
    </r>
    <r>
      <rPr>
        <sz val="9"/>
        <color indexed="8"/>
        <rFont val="等线"/>
        <family val="0"/>
      </rPr>
      <t>″</t>
    </r>
  </si>
  <si>
    <r>
      <t>120°54'38</t>
    </r>
    <r>
      <rPr>
        <sz val="9"/>
        <color indexed="8"/>
        <rFont val="等线"/>
        <family val="0"/>
      </rPr>
      <t>″</t>
    </r>
  </si>
  <si>
    <r>
      <t>47°31'56</t>
    </r>
    <r>
      <rPr>
        <sz val="9"/>
        <color indexed="8"/>
        <rFont val="等线"/>
        <family val="0"/>
      </rPr>
      <t>″</t>
    </r>
  </si>
  <si>
    <r>
      <t>121°05'39</t>
    </r>
    <r>
      <rPr>
        <sz val="9"/>
        <color indexed="8"/>
        <rFont val="等线"/>
        <family val="0"/>
      </rPr>
      <t>″</t>
    </r>
  </si>
  <si>
    <r>
      <t>47°30'23</t>
    </r>
    <r>
      <rPr>
        <sz val="9"/>
        <color indexed="8"/>
        <rFont val="等线"/>
        <family val="0"/>
      </rPr>
      <t>″</t>
    </r>
  </si>
  <si>
    <r>
      <t>121°08'34</t>
    </r>
    <r>
      <rPr>
        <sz val="9"/>
        <color indexed="8"/>
        <rFont val="等线"/>
        <family val="0"/>
      </rPr>
      <t>″</t>
    </r>
  </si>
  <si>
    <r>
      <t>47°32'52</t>
    </r>
    <r>
      <rPr>
        <sz val="9"/>
        <color indexed="8"/>
        <rFont val="等线"/>
        <family val="0"/>
      </rPr>
      <t>″</t>
    </r>
  </si>
  <si>
    <r>
      <t>121°16'57</t>
    </r>
    <r>
      <rPr>
        <sz val="9"/>
        <color indexed="8"/>
        <rFont val="等线"/>
        <family val="0"/>
      </rPr>
      <t>″</t>
    </r>
  </si>
  <si>
    <r>
      <t xml:space="preserve">47°33'08 </t>
    </r>
    <r>
      <rPr>
        <sz val="9"/>
        <color indexed="8"/>
        <rFont val="等线"/>
        <family val="0"/>
      </rPr>
      <t>″</t>
    </r>
  </si>
  <si>
    <r>
      <t>121°17'47</t>
    </r>
    <r>
      <rPr>
        <sz val="9"/>
        <color indexed="8"/>
        <rFont val="等线"/>
        <family val="0"/>
      </rPr>
      <t>″</t>
    </r>
  </si>
  <si>
    <r>
      <t>47°17</t>
    </r>
    <r>
      <rPr>
        <sz val="9"/>
        <color indexed="8"/>
        <rFont val="等线"/>
        <family val="0"/>
      </rPr>
      <t>′</t>
    </r>
    <r>
      <rPr>
        <sz val="9"/>
        <color indexed="8"/>
        <rFont val="Times New Roman"/>
        <family val="1"/>
      </rPr>
      <t>23</t>
    </r>
    <r>
      <rPr>
        <sz val="9"/>
        <color indexed="8"/>
        <rFont val="等线"/>
        <family val="0"/>
      </rPr>
      <t>″</t>
    </r>
  </si>
  <si>
    <r>
      <t>120°22</t>
    </r>
    <r>
      <rPr>
        <sz val="9"/>
        <color indexed="8"/>
        <rFont val="等线"/>
        <family val="0"/>
      </rPr>
      <t>′</t>
    </r>
    <r>
      <rPr>
        <sz val="9"/>
        <color indexed="8"/>
        <rFont val="Times New Roman"/>
        <family val="1"/>
      </rPr>
      <t>41</t>
    </r>
    <r>
      <rPr>
        <sz val="9"/>
        <color indexed="8"/>
        <rFont val="等线"/>
        <family val="0"/>
      </rPr>
      <t>″</t>
    </r>
  </si>
  <si>
    <r>
      <t>47°16</t>
    </r>
    <r>
      <rPr>
        <sz val="9"/>
        <color indexed="8"/>
        <rFont val="等线"/>
        <family val="0"/>
      </rPr>
      <t>′</t>
    </r>
    <r>
      <rPr>
        <sz val="9"/>
        <color indexed="8"/>
        <rFont val="Times New Roman"/>
        <family val="1"/>
      </rPr>
      <t>53</t>
    </r>
    <r>
      <rPr>
        <sz val="9"/>
        <color indexed="8"/>
        <rFont val="等线"/>
        <family val="0"/>
      </rPr>
      <t>″</t>
    </r>
  </si>
  <si>
    <r>
      <t>120°22</t>
    </r>
    <r>
      <rPr>
        <sz val="9"/>
        <color indexed="8"/>
        <rFont val="等线"/>
        <family val="0"/>
      </rPr>
      <t>′</t>
    </r>
    <r>
      <rPr>
        <sz val="9"/>
        <color indexed="8"/>
        <rFont val="Times New Roman"/>
        <family val="1"/>
      </rPr>
      <t>57</t>
    </r>
    <r>
      <rPr>
        <sz val="9"/>
        <color indexed="8"/>
        <rFont val="等线"/>
        <family val="0"/>
      </rPr>
      <t>″</t>
    </r>
  </si>
  <si>
    <t>Table B Major and trace elemental compositions</t>
  </si>
  <si>
    <t>SiO2</t>
  </si>
  <si>
    <t>TiO2</t>
  </si>
  <si>
    <t>Al2O3</t>
  </si>
  <si>
    <t>TFe2O3</t>
  </si>
  <si>
    <t>Fe2O3</t>
  </si>
  <si>
    <t>Nb/U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</si>
</sst>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"/>
    <numFmt numFmtId="177" formatCode="0.000000"/>
    <numFmt numFmtId="178" formatCode="0.0000"/>
    <numFmt numFmtId="179" formatCode="0.000"/>
    <numFmt numFmtId="180" formatCode="0.00_ "/>
    <numFmt numFmtId="181" formatCode="0.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color indexed="8"/>
      <name val="等线"/>
      <family val="0"/>
    </font>
    <font>
      <sz val="9"/>
      <color indexed="8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8"/>
      <name val="Times New Roman"/>
      <family val="1"/>
    </font>
    <font>
      <sz val="11"/>
      <color indexed="49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2" fontId="40" fillId="0" borderId="0" xfId="0" applyNumberFormat="1" applyFont="1" applyAlignment="1">
      <alignment horizontal="left" vertical="center"/>
    </xf>
    <xf numFmtId="182" fontId="40" fillId="0" borderId="0" xfId="0" applyNumberFormat="1" applyFont="1" applyAlignment="1">
      <alignment horizontal="left" vertical="center"/>
    </xf>
    <xf numFmtId="182" fontId="40" fillId="0" borderId="11" xfId="0" applyNumberFormat="1" applyFont="1" applyBorder="1" applyAlignment="1">
      <alignment horizontal="left" vertical="center"/>
    </xf>
    <xf numFmtId="180" fontId="40" fillId="0" borderId="0" xfId="0" applyNumberFormat="1" applyFont="1" applyAlignment="1">
      <alignment horizontal="left" vertical="center"/>
    </xf>
    <xf numFmtId="182" fontId="40" fillId="0" borderId="0" xfId="0" applyNumberFormat="1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2" fontId="40" fillId="0" borderId="12" xfId="0" applyNumberFormat="1" applyFont="1" applyBorder="1" applyAlignment="1">
      <alignment horizontal="left" vertical="center"/>
    </xf>
    <xf numFmtId="182" fontId="40" fillId="0" borderId="12" xfId="0" applyNumberFormat="1" applyFont="1" applyBorder="1" applyAlignment="1">
      <alignment horizontal="left" vertical="center"/>
    </xf>
    <xf numFmtId="180" fontId="40" fillId="0" borderId="12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tabSelected="1" zoomScalePageLayoutView="0" workbookViewId="0" topLeftCell="BC1">
      <selection activeCell="BS5" sqref="BS5"/>
    </sheetView>
  </sheetViews>
  <sheetFormatPr defaultColWidth="8.7109375" defaultRowHeight="15"/>
  <cols>
    <col min="1" max="1" width="8.7109375" style="3" customWidth="1"/>
    <col min="2" max="2" width="9.8515625" style="3" customWidth="1"/>
    <col min="3" max="68" width="8.7109375" style="3" customWidth="1"/>
    <col min="69" max="69" width="8.7109375" style="8" customWidth="1"/>
    <col min="70" max="70" width="9.28125" style="3" bestFit="1" customWidth="1"/>
    <col min="71" max="16384" width="8.7109375" style="3" customWidth="1"/>
  </cols>
  <sheetData>
    <row r="1" ht="13.5">
      <c r="A1" s="3" t="s">
        <v>123</v>
      </c>
    </row>
    <row r="2" spans="1:72" ht="13.5">
      <c r="A2" s="1" t="s">
        <v>97</v>
      </c>
      <c r="B2" s="1" t="s">
        <v>0</v>
      </c>
      <c r="C2" s="1" t="s">
        <v>81</v>
      </c>
      <c r="D2" s="1" t="s">
        <v>103</v>
      </c>
      <c r="E2" s="1" t="s">
        <v>104</v>
      </c>
      <c r="F2" s="1" t="s">
        <v>124</v>
      </c>
      <c r="G2" s="1" t="s">
        <v>125</v>
      </c>
      <c r="H2" s="1" t="s">
        <v>126</v>
      </c>
      <c r="I2" s="1" t="s">
        <v>127</v>
      </c>
      <c r="J2" s="1" t="s">
        <v>80</v>
      </c>
      <c r="K2" s="1" t="s">
        <v>128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  <c r="U2" s="1" t="s">
        <v>10</v>
      </c>
      <c r="V2" s="1" t="s">
        <v>11</v>
      </c>
      <c r="W2" s="1" t="s">
        <v>73</v>
      </c>
      <c r="X2" s="1" t="s">
        <v>12</v>
      </c>
      <c r="Y2" s="1" t="s">
        <v>13</v>
      </c>
      <c r="Z2" s="1" t="s">
        <v>14</v>
      </c>
      <c r="AA2" s="1" t="s">
        <v>15</v>
      </c>
      <c r="AB2" s="1" t="s">
        <v>16</v>
      </c>
      <c r="AC2" s="1" t="s">
        <v>17</v>
      </c>
      <c r="AD2" s="1" t="s">
        <v>18</v>
      </c>
      <c r="AE2" s="1" t="s">
        <v>19</v>
      </c>
      <c r="AF2" s="1" t="s">
        <v>20</v>
      </c>
      <c r="AG2" s="1" t="s">
        <v>21</v>
      </c>
      <c r="AH2" s="1" t="s">
        <v>22</v>
      </c>
      <c r="AI2" s="1" t="s">
        <v>23</v>
      </c>
      <c r="AJ2" s="1" t="s">
        <v>24</v>
      </c>
      <c r="AK2" s="1" t="s">
        <v>25</v>
      </c>
      <c r="AL2" s="1" t="s">
        <v>26</v>
      </c>
      <c r="AM2" s="1" t="s">
        <v>27</v>
      </c>
      <c r="AN2" s="1" t="s">
        <v>28</v>
      </c>
      <c r="AO2" s="1" t="s">
        <v>29</v>
      </c>
      <c r="AP2" s="1" t="s">
        <v>30</v>
      </c>
      <c r="AQ2" s="1" t="s">
        <v>31</v>
      </c>
      <c r="AR2" s="1" t="s">
        <v>32</v>
      </c>
      <c r="AS2" s="1" t="s">
        <v>33</v>
      </c>
      <c r="AT2" s="1" t="s">
        <v>34</v>
      </c>
      <c r="AU2" s="1" t="s">
        <v>35</v>
      </c>
      <c r="AV2" s="1" t="s">
        <v>36</v>
      </c>
      <c r="AW2" s="1" t="s">
        <v>37</v>
      </c>
      <c r="AX2" s="1" t="s">
        <v>38</v>
      </c>
      <c r="AY2" s="1" t="s">
        <v>39</v>
      </c>
      <c r="AZ2" s="1" t="s">
        <v>40</v>
      </c>
      <c r="BA2" s="1" t="s">
        <v>41</v>
      </c>
      <c r="BB2" s="1" t="s">
        <v>42</v>
      </c>
      <c r="BC2" s="1" t="s">
        <v>43</v>
      </c>
      <c r="BD2" s="1" t="s">
        <v>44</v>
      </c>
      <c r="BE2" s="1" t="s">
        <v>45</v>
      </c>
      <c r="BF2" s="1" t="s">
        <v>46</v>
      </c>
      <c r="BG2" s="1" t="s">
        <v>48</v>
      </c>
      <c r="BH2" s="1" t="s">
        <v>49</v>
      </c>
      <c r="BI2" s="1" t="s">
        <v>50</v>
      </c>
      <c r="BJ2" s="1" t="s">
        <v>75</v>
      </c>
      <c r="BK2" s="1" t="s">
        <v>76</v>
      </c>
      <c r="BL2" s="1" t="s">
        <v>77</v>
      </c>
      <c r="BM2" s="1" t="s">
        <v>74</v>
      </c>
      <c r="BN2" s="1" t="s">
        <v>78</v>
      </c>
      <c r="BO2" s="1" t="s">
        <v>47</v>
      </c>
      <c r="BP2" s="1" t="s">
        <v>100</v>
      </c>
      <c r="BQ2" s="2" t="s">
        <v>79</v>
      </c>
      <c r="BR2" s="1" t="s">
        <v>98</v>
      </c>
      <c r="BS2" s="1" t="s">
        <v>99</v>
      </c>
      <c r="BT2" s="1" t="s">
        <v>129</v>
      </c>
    </row>
    <row r="3" spans="1:72" ht="13.5">
      <c r="A3" s="3">
        <v>1</v>
      </c>
      <c r="B3" s="3" t="s">
        <v>55</v>
      </c>
      <c r="C3" s="3" t="s">
        <v>86</v>
      </c>
      <c r="D3" s="4" t="s">
        <v>105</v>
      </c>
      <c r="E3" s="4" t="s">
        <v>106</v>
      </c>
      <c r="F3" s="3">
        <v>49.26</v>
      </c>
      <c r="G3" s="3">
        <v>2.04</v>
      </c>
      <c r="H3" s="3">
        <v>13.06</v>
      </c>
      <c r="I3" s="3">
        <v>12.35</v>
      </c>
      <c r="J3" s="5">
        <f aca="true" t="shared" si="0" ref="J3:J12">I3/160*2*72*0.9</f>
        <v>10.003499999999999</v>
      </c>
      <c r="K3" s="5">
        <f aca="true" t="shared" si="1" ref="K3:K12">I3*0.1</f>
        <v>1.235</v>
      </c>
      <c r="L3" s="3">
        <v>0.17</v>
      </c>
      <c r="M3" s="6">
        <v>9.71</v>
      </c>
      <c r="N3" s="3">
        <v>9.38</v>
      </c>
      <c r="O3" s="3">
        <v>3.24</v>
      </c>
      <c r="P3" s="3">
        <v>1.43</v>
      </c>
      <c r="Q3" s="3">
        <v>0.42</v>
      </c>
      <c r="R3" s="3">
        <v>0</v>
      </c>
      <c r="S3" s="3">
        <v>100.21</v>
      </c>
      <c r="T3" s="3">
        <v>63.6</v>
      </c>
      <c r="U3" s="3">
        <f aca="true" t="shared" si="2" ref="U3:U11">O3/62*46*10000</f>
        <v>24038.709677419356</v>
      </c>
      <c r="V3" s="3">
        <f aca="true" t="shared" si="3" ref="V3:V11">G3/80*48*10000</f>
        <v>12240.000000000002</v>
      </c>
      <c r="W3" s="3">
        <f aca="true" t="shared" si="4" ref="W3:W11">P3/94*78*10000</f>
        <v>11865.95744680851</v>
      </c>
      <c r="X3" s="3">
        <f aca="true" t="shared" si="5" ref="X3:X11">Q3/142*62*10000</f>
        <v>1833.8028169014085</v>
      </c>
      <c r="Y3" s="3">
        <v>7.437</v>
      </c>
      <c r="Z3" s="3">
        <v>1.115</v>
      </c>
      <c r="AA3" s="3">
        <v>25.417</v>
      </c>
      <c r="AB3" s="3">
        <v>223.061</v>
      </c>
      <c r="AC3" s="3">
        <v>384.282</v>
      </c>
      <c r="AD3" s="3">
        <v>49.309</v>
      </c>
      <c r="AE3" s="3">
        <v>243.969</v>
      </c>
      <c r="AF3" s="3">
        <v>47.721</v>
      </c>
      <c r="AG3" s="3">
        <v>110.467</v>
      </c>
      <c r="AH3" s="3">
        <v>18.496</v>
      </c>
      <c r="AI3" s="3">
        <v>27.774</v>
      </c>
      <c r="AJ3" s="3">
        <v>454.271</v>
      </c>
      <c r="AK3" s="3">
        <v>21.237</v>
      </c>
      <c r="AL3" s="3">
        <v>161.28</v>
      </c>
      <c r="AM3" s="3">
        <v>39.51</v>
      </c>
      <c r="AN3" s="3">
        <v>15.1</v>
      </c>
      <c r="AO3" s="3">
        <v>0.29</v>
      </c>
      <c r="AP3" s="3">
        <v>401.505</v>
      </c>
      <c r="AQ3" s="3">
        <v>25.017</v>
      </c>
      <c r="AR3" s="3">
        <v>49.103</v>
      </c>
      <c r="AS3" s="3">
        <v>5.984</v>
      </c>
      <c r="AT3" s="3">
        <v>24.176</v>
      </c>
      <c r="AU3" s="3">
        <v>5.489</v>
      </c>
      <c r="AV3" s="3">
        <v>1.82</v>
      </c>
      <c r="AW3" s="3">
        <v>5.764</v>
      </c>
      <c r="AX3" s="3">
        <v>0.832</v>
      </c>
      <c r="AY3" s="3">
        <v>4.57</v>
      </c>
      <c r="AZ3" s="3">
        <v>0.849</v>
      </c>
      <c r="BA3" s="3">
        <v>2.006</v>
      </c>
      <c r="BB3" s="3">
        <v>0.277</v>
      </c>
      <c r="BC3" s="3">
        <v>1.66</v>
      </c>
      <c r="BD3" s="3">
        <v>0.237</v>
      </c>
      <c r="BE3" s="5">
        <v>4.105</v>
      </c>
      <c r="BF3" s="5">
        <v>2.56</v>
      </c>
      <c r="BG3" s="5">
        <v>2.918</v>
      </c>
      <c r="BH3" s="5">
        <v>3.362</v>
      </c>
      <c r="BI3" s="5">
        <v>0.972</v>
      </c>
      <c r="BJ3" s="6">
        <f aca="true" t="shared" si="6" ref="BJ3:BJ25">AQ3/0.329</f>
        <v>76.03951367781154</v>
      </c>
      <c r="BK3" s="5">
        <f aca="true" t="shared" si="7" ref="BK3:BK25">BC3/0.22</f>
        <v>7.545454545454545</v>
      </c>
      <c r="BL3" s="5">
        <f aca="true" t="shared" si="8" ref="BL3:BL25">AY3/0.343</f>
        <v>13.323615160349854</v>
      </c>
      <c r="BM3" s="5">
        <f aca="true" t="shared" si="9" ref="BM3:BM25">BL3/(POWER(BJ3,4/13)*POWER(BK3,9/13))</f>
        <v>0.8673859611110599</v>
      </c>
      <c r="BN3" s="5">
        <f aca="true" t="shared" si="10" ref="BN3:BN25">V3/1300/((AU3/0.444+AW3/0.596)/2+AX3/0.108/2)</f>
        <v>0.6332340074914953</v>
      </c>
      <c r="BO3" s="3">
        <v>10.1</v>
      </c>
      <c r="BP3" s="7">
        <f aca="true" t="shared" si="11" ref="BP3:BP25">AM3/BI3</f>
        <v>40.648148148148145</v>
      </c>
      <c r="BQ3" s="8">
        <f aca="true" t="shared" si="12" ref="BQ3:BQ25">LN(J3/N3)-0.08*LN(P3/H3)-0.052*LN(G3/O3)-0.036*LN(O3/P3)*LN(O3/G3)-0.062*POWER(LN(M3/F3),3)-0.641*POWER(LN(M3/F3),2)-1.871*POWER(LN(M3/F3),1)-1.473</f>
        <v>0.3922262399837657</v>
      </c>
      <c r="BR3" s="5">
        <f aca="true" t="shared" si="13" ref="BR3:BR25">LN(F3/(N3+O3+G3))</f>
        <v>1.2119896962338863</v>
      </c>
      <c r="BS3" s="5">
        <f aca="true" t="shared" si="14" ref="BS3:BS25">LN(N3/G3)</f>
        <v>1.5256299551620085</v>
      </c>
      <c r="BT3" s="7">
        <f>AM3/BI3</f>
        <v>40.648148148148145</v>
      </c>
    </row>
    <row r="4" spans="1:72" ht="13.5">
      <c r="A4" s="3">
        <v>2</v>
      </c>
      <c r="B4" s="3" t="s">
        <v>56</v>
      </c>
      <c r="C4" s="3" t="s">
        <v>87</v>
      </c>
      <c r="D4" s="4" t="s">
        <v>119</v>
      </c>
      <c r="E4" s="4" t="s">
        <v>120</v>
      </c>
      <c r="F4" s="3">
        <v>48.56</v>
      </c>
      <c r="G4" s="3">
        <v>1.99</v>
      </c>
      <c r="H4" s="3">
        <v>12.4</v>
      </c>
      <c r="I4" s="3">
        <v>12.17</v>
      </c>
      <c r="J4" s="5">
        <f t="shared" si="0"/>
        <v>9.857700000000001</v>
      </c>
      <c r="K4" s="5">
        <f t="shared" si="1"/>
        <v>1.217</v>
      </c>
      <c r="L4" s="3">
        <v>0.17</v>
      </c>
      <c r="M4" s="6">
        <v>10.97</v>
      </c>
      <c r="N4" s="3">
        <v>8.56</v>
      </c>
      <c r="O4" s="3">
        <v>3.06</v>
      </c>
      <c r="P4" s="3">
        <v>1.74</v>
      </c>
      <c r="Q4" s="3">
        <v>0.5</v>
      </c>
      <c r="R4" s="3">
        <v>0.62</v>
      </c>
      <c r="S4" s="3">
        <v>100.03</v>
      </c>
      <c r="T4" s="3">
        <v>66.7</v>
      </c>
      <c r="U4" s="3">
        <f t="shared" si="2"/>
        <v>22703.225806451614</v>
      </c>
      <c r="V4" s="3">
        <f t="shared" si="3"/>
        <v>11940</v>
      </c>
      <c r="W4" s="3">
        <f t="shared" si="4"/>
        <v>14438.297872340427</v>
      </c>
      <c r="X4" s="3">
        <f t="shared" si="5"/>
        <v>2183.098591549296</v>
      </c>
      <c r="Y4" s="3">
        <v>10.993</v>
      </c>
      <c r="Z4" s="3">
        <v>1.661</v>
      </c>
      <c r="AA4" s="3">
        <v>21.895</v>
      </c>
      <c r="AB4" s="3">
        <v>201.97</v>
      </c>
      <c r="AC4" s="3">
        <v>440.665</v>
      </c>
      <c r="AD4" s="3">
        <v>54.073</v>
      </c>
      <c r="AE4" s="3">
        <v>329.907</v>
      </c>
      <c r="AF4" s="3">
        <v>148.712</v>
      </c>
      <c r="AG4" s="3">
        <v>119.533</v>
      </c>
      <c r="AH4" s="3">
        <v>18.4</v>
      </c>
      <c r="AI4" s="3">
        <v>46.232</v>
      </c>
      <c r="AJ4" s="3">
        <v>469.824</v>
      </c>
      <c r="AK4" s="3">
        <v>24.622</v>
      </c>
      <c r="AL4" s="3">
        <v>173.109</v>
      </c>
      <c r="AM4" s="3">
        <v>51.853</v>
      </c>
      <c r="AN4" s="3">
        <v>13.5</v>
      </c>
      <c r="AO4" s="3">
        <v>1.178</v>
      </c>
      <c r="AP4" s="3">
        <v>464.213</v>
      </c>
      <c r="AQ4" s="3">
        <v>33.603</v>
      </c>
      <c r="AR4" s="3">
        <v>59.239</v>
      </c>
      <c r="AS4" s="3">
        <v>7.759</v>
      </c>
      <c r="AT4" s="3">
        <v>30.575</v>
      </c>
      <c r="AU4" s="3">
        <v>6.421</v>
      </c>
      <c r="AV4" s="3">
        <v>1.932</v>
      </c>
      <c r="AW4" s="3">
        <v>6.146</v>
      </c>
      <c r="AX4" s="3">
        <v>0.916</v>
      </c>
      <c r="AY4" s="3">
        <v>5.162</v>
      </c>
      <c r="AZ4" s="3">
        <v>0.976</v>
      </c>
      <c r="BA4" s="3">
        <v>2.331</v>
      </c>
      <c r="BB4" s="3">
        <v>0.314</v>
      </c>
      <c r="BC4" s="3">
        <v>1.85</v>
      </c>
      <c r="BD4" s="3">
        <v>0.261</v>
      </c>
      <c r="BE4" s="5">
        <v>4.634</v>
      </c>
      <c r="BF4" s="5">
        <v>3.343</v>
      </c>
      <c r="BG4" s="5">
        <v>4.934</v>
      </c>
      <c r="BH4" s="5">
        <v>6.288</v>
      </c>
      <c r="BI4" s="5">
        <v>1.563</v>
      </c>
      <c r="BJ4" s="6">
        <f t="shared" si="6"/>
        <v>102.13677811550151</v>
      </c>
      <c r="BK4" s="5">
        <f t="shared" si="7"/>
        <v>8.40909090909091</v>
      </c>
      <c r="BL4" s="5">
        <f t="shared" si="8"/>
        <v>15.049562682215742</v>
      </c>
      <c r="BM4" s="5">
        <f t="shared" si="9"/>
        <v>0.8300478089820157</v>
      </c>
      <c r="BN4" s="5">
        <f t="shared" si="10"/>
        <v>0.5523704576396594</v>
      </c>
      <c r="BO4" s="3">
        <v>12.1</v>
      </c>
      <c r="BP4" s="9">
        <f t="shared" si="11"/>
        <v>33.175303902751125</v>
      </c>
      <c r="BQ4" s="8">
        <f t="shared" si="12"/>
        <v>0.4078006417890012</v>
      </c>
      <c r="BR4" s="5">
        <f t="shared" si="13"/>
        <v>1.2719953300878681</v>
      </c>
      <c r="BS4" s="5">
        <f t="shared" si="14"/>
        <v>1.4589655514172497</v>
      </c>
      <c r="BT4" s="9">
        <f aca="true" t="shared" si="15" ref="BT4:BT25">AM4/BI4</f>
        <v>33.175303902751125</v>
      </c>
    </row>
    <row r="5" spans="1:72" ht="13.5">
      <c r="A5" s="3">
        <v>3</v>
      </c>
      <c r="B5" s="3" t="s">
        <v>57</v>
      </c>
      <c r="C5" s="3" t="s">
        <v>87</v>
      </c>
      <c r="D5" s="4" t="s">
        <v>121</v>
      </c>
      <c r="E5" s="4" t="s">
        <v>122</v>
      </c>
      <c r="F5" s="3">
        <v>48.35</v>
      </c>
      <c r="G5" s="3">
        <v>2.19</v>
      </c>
      <c r="H5" s="3">
        <v>12.59</v>
      </c>
      <c r="I5" s="3">
        <v>12.69</v>
      </c>
      <c r="J5" s="5">
        <f t="shared" si="0"/>
        <v>10.2789</v>
      </c>
      <c r="K5" s="5">
        <f t="shared" si="1"/>
        <v>1.2690000000000001</v>
      </c>
      <c r="L5" s="3">
        <v>0.17</v>
      </c>
      <c r="M5" s="6">
        <v>10.51</v>
      </c>
      <c r="N5" s="3">
        <v>9.9</v>
      </c>
      <c r="O5" s="3">
        <v>3.23</v>
      </c>
      <c r="P5" s="3">
        <v>1.48</v>
      </c>
      <c r="Q5" s="3">
        <v>0.48</v>
      </c>
      <c r="R5" s="3">
        <v>0</v>
      </c>
      <c r="S5" s="3">
        <v>100.7</v>
      </c>
      <c r="T5" s="3">
        <v>64.8</v>
      </c>
      <c r="U5" s="3">
        <f t="shared" si="2"/>
        <v>23964.516129032258</v>
      </c>
      <c r="V5" s="3">
        <f t="shared" si="3"/>
        <v>13140</v>
      </c>
      <c r="W5" s="3">
        <f t="shared" si="4"/>
        <v>12280.851063829787</v>
      </c>
      <c r="X5" s="3">
        <f t="shared" si="5"/>
        <v>2095.7746478873237</v>
      </c>
      <c r="Y5" s="3">
        <v>7.377</v>
      </c>
      <c r="Z5" s="3">
        <v>1.264</v>
      </c>
      <c r="AA5" s="3">
        <v>24.349</v>
      </c>
      <c r="AB5" s="3">
        <v>226.637</v>
      </c>
      <c r="AC5" s="3">
        <v>404.624</v>
      </c>
      <c r="AD5" s="3">
        <v>53.26</v>
      </c>
      <c r="AE5" s="3">
        <v>250.765</v>
      </c>
      <c r="AF5" s="3">
        <v>128.351</v>
      </c>
      <c r="AG5" s="3">
        <v>118.145</v>
      </c>
      <c r="AH5" s="3">
        <v>18.388</v>
      </c>
      <c r="AI5" s="3">
        <v>31.045</v>
      </c>
      <c r="AJ5" s="3">
        <v>450.696</v>
      </c>
      <c r="AK5" s="3">
        <v>23.071</v>
      </c>
      <c r="AL5" s="3">
        <v>150.667</v>
      </c>
      <c r="AM5" s="3">
        <v>46.96</v>
      </c>
      <c r="AN5" s="3">
        <v>13.7</v>
      </c>
      <c r="AO5" s="3">
        <v>0.382</v>
      </c>
      <c r="AP5" s="3">
        <v>436.721</v>
      </c>
      <c r="AQ5" s="3">
        <v>27.668</v>
      </c>
      <c r="AR5" s="3">
        <v>50.041</v>
      </c>
      <c r="AS5" s="3">
        <v>6.357</v>
      </c>
      <c r="AT5" s="3">
        <v>26.633</v>
      </c>
      <c r="AU5" s="3">
        <v>5.936</v>
      </c>
      <c r="AV5" s="3">
        <v>1.856</v>
      </c>
      <c r="AW5" s="3">
        <v>5.699</v>
      </c>
      <c r="AX5" s="3">
        <v>0.878</v>
      </c>
      <c r="AY5" s="3">
        <v>4.944</v>
      </c>
      <c r="AZ5" s="3">
        <v>0.922</v>
      </c>
      <c r="BA5" s="3">
        <v>2.224</v>
      </c>
      <c r="BB5" s="3">
        <v>0.29</v>
      </c>
      <c r="BC5" s="3">
        <v>1.634</v>
      </c>
      <c r="BD5" s="3">
        <v>0.23</v>
      </c>
      <c r="BE5" s="5">
        <v>4.124</v>
      </c>
      <c r="BF5" s="5">
        <v>2.917</v>
      </c>
      <c r="BG5" s="5">
        <v>2.52</v>
      </c>
      <c r="BH5" s="5">
        <v>3.745</v>
      </c>
      <c r="BI5" s="5">
        <v>0.835</v>
      </c>
      <c r="BJ5" s="6">
        <f t="shared" si="6"/>
        <v>84.09726443768996</v>
      </c>
      <c r="BK5" s="5">
        <f t="shared" si="7"/>
        <v>7.427272727272727</v>
      </c>
      <c r="BL5" s="5">
        <f t="shared" si="8"/>
        <v>14.413994169096208</v>
      </c>
      <c r="BM5" s="5">
        <f t="shared" si="9"/>
        <v>0.9197332651712573</v>
      </c>
      <c r="BN5" s="5">
        <f t="shared" si="10"/>
        <v>0.6508268520420316</v>
      </c>
      <c r="BO5" s="3">
        <v>11.3</v>
      </c>
      <c r="BP5" s="9">
        <f t="shared" si="11"/>
        <v>56.23952095808384</v>
      </c>
      <c r="BQ5" s="8">
        <f t="shared" si="12"/>
        <v>0.3279497741996491</v>
      </c>
      <c r="BR5" s="5">
        <f t="shared" si="13"/>
        <v>1.149307057586858</v>
      </c>
      <c r="BS5" s="5">
        <f t="shared" si="14"/>
        <v>1.508633213312135</v>
      </c>
      <c r="BT5" s="9">
        <f t="shared" si="15"/>
        <v>56.23952095808384</v>
      </c>
    </row>
    <row r="6" spans="1:72" ht="13.5">
      <c r="A6" s="3">
        <v>4</v>
      </c>
      <c r="B6" s="3" t="s">
        <v>52</v>
      </c>
      <c r="C6" s="3" t="s">
        <v>83</v>
      </c>
      <c r="D6" s="4" t="s">
        <v>107</v>
      </c>
      <c r="E6" s="4" t="s">
        <v>108</v>
      </c>
      <c r="F6" s="3">
        <v>48.68</v>
      </c>
      <c r="G6" s="3">
        <v>2.1</v>
      </c>
      <c r="H6" s="3">
        <v>12.85</v>
      </c>
      <c r="I6" s="3">
        <v>11.93</v>
      </c>
      <c r="J6" s="5">
        <f t="shared" si="0"/>
        <v>9.6633</v>
      </c>
      <c r="K6" s="5">
        <f t="shared" si="1"/>
        <v>1.193</v>
      </c>
      <c r="L6" s="3">
        <v>0.17</v>
      </c>
      <c r="M6" s="6">
        <v>9.87</v>
      </c>
      <c r="N6" s="3">
        <v>9.28</v>
      </c>
      <c r="O6" s="3">
        <v>3.16</v>
      </c>
      <c r="P6" s="3">
        <v>1.34</v>
      </c>
      <c r="Q6" s="3">
        <v>0.41</v>
      </c>
      <c r="R6" s="3">
        <v>0.12</v>
      </c>
      <c r="S6" s="3">
        <v>99.53</v>
      </c>
      <c r="T6" s="3">
        <v>64.8</v>
      </c>
      <c r="U6" s="3">
        <f t="shared" si="2"/>
        <v>23445.161290322583</v>
      </c>
      <c r="V6" s="3">
        <f t="shared" si="3"/>
        <v>12600.000000000002</v>
      </c>
      <c r="W6" s="3">
        <f t="shared" si="4"/>
        <v>11119.148936170213</v>
      </c>
      <c r="X6" s="3">
        <f t="shared" si="5"/>
        <v>1790.1408450704225</v>
      </c>
      <c r="Y6" s="3">
        <v>6.604</v>
      </c>
      <c r="Z6" s="3">
        <v>1.202</v>
      </c>
      <c r="AA6" s="3">
        <v>24.911</v>
      </c>
      <c r="AB6" s="3">
        <v>218.722</v>
      </c>
      <c r="AC6" s="3">
        <v>419.339</v>
      </c>
      <c r="AD6" s="3">
        <v>49.71</v>
      </c>
      <c r="AE6" s="3">
        <v>244.118</v>
      </c>
      <c r="AF6" s="3">
        <v>140.936</v>
      </c>
      <c r="AG6" s="3">
        <v>119.145</v>
      </c>
      <c r="AH6" s="3">
        <v>17.535</v>
      </c>
      <c r="AI6" s="3">
        <v>23.592</v>
      </c>
      <c r="AJ6" s="3">
        <v>433.28</v>
      </c>
      <c r="AK6" s="3">
        <v>21.673</v>
      </c>
      <c r="AL6" s="3">
        <v>163.382</v>
      </c>
      <c r="AM6" s="3">
        <v>38.223</v>
      </c>
      <c r="AN6" s="3">
        <v>10.1</v>
      </c>
      <c r="AO6" s="3">
        <v>0.321</v>
      </c>
      <c r="AP6" s="3">
        <v>411.999</v>
      </c>
      <c r="AQ6" s="3">
        <v>24.767</v>
      </c>
      <c r="AR6" s="3">
        <v>49.32</v>
      </c>
      <c r="AS6" s="3">
        <v>6.235</v>
      </c>
      <c r="AT6" s="3">
        <v>25.003</v>
      </c>
      <c r="AU6" s="3">
        <v>5.778</v>
      </c>
      <c r="AV6" s="3">
        <v>1.841</v>
      </c>
      <c r="AW6" s="3">
        <v>5.498</v>
      </c>
      <c r="AX6" s="3">
        <v>0.849</v>
      </c>
      <c r="AY6" s="3">
        <v>4.823</v>
      </c>
      <c r="AZ6" s="3">
        <v>0.893</v>
      </c>
      <c r="BA6" s="3">
        <v>2.191</v>
      </c>
      <c r="BB6" s="3">
        <v>0.309</v>
      </c>
      <c r="BC6" s="3">
        <v>1.9</v>
      </c>
      <c r="BD6" s="3">
        <v>0.26</v>
      </c>
      <c r="BE6" s="5">
        <v>4.506</v>
      </c>
      <c r="BF6" s="5">
        <v>2.167</v>
      </c>
      <c r="BG6" s="5">
        <v>2.978</v>
      </c>
      <c r="BH6" s="5">
        <v>3.565</v>
      </c>
      <c r="BI6" s="5">
        <v>0.802</v>
      </c>
      <c r="BJ6" s="6">
        <f t="shared" si="6"/>
        <v>75.27963525835865</v>
      </c>
      <c r="BK6" s="5">
        <f t="shared" si="7"/>
        <v>8.636363636363637</v>
      </c>
      <c r="BL6" s="5">
        <f t="shared" si="8"/>
        <v>14.061224489795919</v>
      </c>
      <c r="BM6" s="5">
        <f t="shared" si="9"/>
        <v>0.8362859695590685</v>
      </c>
      <c r="BN6" s="5">
        <f t="shared" si="10"/>
        <v>0.6440187770846305</v>
      </c>
      <c r="BO6" s="3">
        <v>8.7</v>
      </c>
      <c r="BP6" s="9">
        <f t="shared" si="11"/>
        <v>47.65960099750623</v>
      </c>
      <c r="BQ6" s="8">
        <f t="shared" si="12"/>
        <v>0.3622895910699728</v>
      </c>
      <c r="BR6" s="5">
        <f t="shared" si="13"/>
        <v>1.2083647960139532</v>
      </c>
      <c r="BS6" s="5">
        <f t="shared" si="14"/>
        <v>1.4859242020687318</v>
      </c>
      <c r="BT6" s="9">
        <f t="shared" si="15"/>
        <v>47.65960099750623</v>
      </c>
    </row>
    <row r="7" spans="1:72" ht="13.5">
      <c r="A7" s="3">
        <v>5</v>
      </c>
      <c r="B7" s="3" t="s">
        <v>53</v>
      </c>
      <c r="C7" s="3" t="s">
        <v>83</v>
      </c>
      <c r="D7" s="4" t="s">
        <v>109</v>
      </c>
      <c r="E7" s="4" t="s">
        <v>110</v>
      </c>
      <c r="F7" s="3">
        <v>48.46</v>
      </c>
      <c r="G7" s="3">
        <v>2.16</v>
      </c>
      <c r="H7" s="3">
        <v>13.08</v>
      </c>
      <c r="I7" s="3">
        <v>12.1</v>
      </c>
      <c r="J7" s="5">
        <f t="shared" si="0"/>
        <v>9.801</v>
      </c>
      <c r="K7" s="5">
        <f t="shared" si="1"/>
        <v>1.21</v>
      </c>
      <c r="L7" s="3">
        <v>0.17</v>
      </c>
      <c r="M7" s="6">
        <v>9.79</v>
      </c>
      <c r="N7" s="3">
        <v>9.41</v>
      </c>
      <c r="O7" s="3">
        <v>3.29</v>
      </c>
      <c r="P7" s="3">
        <v>1.67</v>
      </c>
      <c r="Q7" s="3">
        <v>0.52</v>
      </c>
      <c r="R7" s="3">
        <v>0.26</v>
      </c>
      <c r="S7" s="3">
        <v>100.3</v>
      </c>
      <c r="T7" s="3">
        <v>64.3</v>
      </c>
      <c r="U7" s="3">
        <f t="shared" si="2"/>
        <v>24409.677419354837</v>
      </c>
      <c r="V7" s="3">
        <f t="shared" si="3"/>
        <v>12960.000000000002</v>
      </c>
      <c r="W7" s="3">
        <f t="shared" si="4"/>
        <v>13857.446808510636</v>
      </c>
      <c r="X7" s="3">
        <f t="shared" si="5"/>
        <v>2270.4225352112676</v>
      </c>
      <c r="Y7" s="3">
        <v>6.852</v>
      </c>
      <c r="Z7" s="3">
        <v>1.475</v>
      </c>
      <c r="AA7" s="3">
        <v>22.138</v>
      </c>
      <c r="AB7" s="3">
        <v>203.088</v>
      </c>
      <c r="AC7" s="3">
        <v>359.963</v>
      </c>
      <c r="AD7" s="3">
        <v>48.701</v>
      </c>
      <c r="AE7" s="3">
        <v>200.874</v>
      </c>
      <c r="AF7" s="3">
        <v>106.093</v>
      </c>
      <c r="AG7" s="3">
        <v>120.133</v>
      </c>
      <c r="AH7" s="3">
        <v>18.37</v>
      </c>
      <c r="AI7" s="3">
        <v>27.562</v>
      </c>
      <c r="AJ7" s="3">
        <v>554.442</v>
      </c>
      <c r="AK7" s="3">
        <v>21.017</v>
      </c>
      <c r="AL7" s="3">
        <v>179.005</v>
      </c>
      <c r="AM7" s="3">
        <v>48.195</v>
      </c>
      <c r="AN7" s="3">
        <v>11.1</v>
      </c>
      <c r="AO7" s="3">
        <v>0.388</v>
      </c>
      <c r="AP7" s="3">
        <v>461.167</v>
      </c>
      <c r="AQ7" s="3">
        <v>30.836</v>
      </c>
      <c r="AR7" s="3">
        <v>60.106</v>
      </c>
      <c r="AS7" s="3">
        <v>7.268</v>
      </c>
      <c r="AT7" s="3">
        <v>29.1</v>
      </c>
      <c r="AU7" s="3">
        <v>6.523</v>
      </c>
      <c r="AV7" s="3">
        <v>1.998</v>
      </c>
      <c r="AW7" s="3">
        <v>5.684</v>
      </c>
      <c r="AX7" s="3">
        <v>0.886</v>
      </c>
      <c r="AY7" s="3">
        <v>4.727</v>
      </c>
      <c r="AZ7" s="3">
        <v>0.893</v>
      </c>
      <c r="BA7" s="3">
        <v>2.119</v>
      </c>
      <c r="BB7" s="3">
        <v>0.299</v>
      </c>
      <c r="BC7" s="3">
        <v>1.763</v>
      </c>
      <c r="BD7" s="3">
        <v>0.244</v>
      </c>
      <c r="BE7" s="5">
        <v>4.669</v>
      </c>
      <c r="BF7" s="5">
        <v>2.707</v>
      </c>
      <c r="BG7" s="5">
        <v>3.465</v>
      </c>
      <c r="BH7" s="5">
        <v>4.633</v>
      </c>
      <c r="BI7" s="5">
        <v>1.119</v>
      </c>
      <c r="BJ7" s="6">
        <f t="shared" si="6"/>
        <v>93.72644376899696</v>
      </c>
      <c r="BK7" s="5">
        <f t="shared" si="7"/>
        <v>8.013636363636364</v>
      </c>
      <c r="BL7" s="5">
        <f t="shared" si="8"/>
        <v>13.78134110787172</v>
      </c>
      <c r="BM7" s="5">
        <f t="shared" si="9"/>
        <v>0.8069311183354199</v>
      </c>
      <c r="BN7" s="5">
        <f t="shared" si="10"/>
        <v>0.6147763303177468</v>
      </c>
      <c r="BO7" s="3">
        <v>11.7</v>
      </c>
      <c r="BP7" s="9">
        <f t="shared" si="11"/>
        <v>43.06970509383378</v>
      </c>
      <c r="BQ7" s="8">
        <f t="shared" si="12"/>
        <v>0.3503890606906841</v>
      </c>
      <c r="BR7" s="5">
        <f t="shared" si="13"/>
        <v>1.1820656760987667</v>
      </c>
      <c r="BS7" s="5">
        <f t="shared" si="14"/>
        <v>1.4716647319012146</v>
      </c>
      <c r="BT7" s="9">
        <f t="shared" si="15"/>
        <v>43.06970509383378</v>
      </c>
    </row>
    <row r="8" spans="1:72" ht="13.5">
      <c r="A8" s="3">
        <v>6</v>
      </c>
      <c r="B8" s="3" t="s">
        <v>54</v>
      </c>
      <c r="C8" s="3" t="s">
        <v>85</v>
      </c>
      <c r="D8" s="4" t="s">
        <v>111</v>
      </c>
      <c r="E8" s="4" t="s">
        <v>112</v>
      </c>
      <c r="F8" s="3">
        <v>46.76</v>
      </c>
      <c r="G8" s="3">
        <v>2.17</v>
      </c>
      <c r="H8" s="3">
        <v>12.56</v>
      </c>
      <c r="I8" s="3">
        <v>12.19</v>
      </c>
      <c r="J8" s="5">
        <f t="shared" si="0"/>
        <v>9.873899999999999</v>
      </c>
      <c r="K8" s="5">
        <f t="shared" si="1"/>
        <v>1.219</v>
      </c>
      <c r="L8" s="3">
        <v>0.17</v>
      </c>
      <c r="M8" s="6">
        <v>11.25</v>
      </c>
      <c r="N8" s="3">
        <v>8.98</v>
      </c>
      <c r="O8" s="3">
        <v>2.89</v>
      </c>
      <c r="P8" s="3">
        <v>1.5</v>
      </c>
      <c r="Q8" s="3">
        <v>0.51</v>
      </c>
      <c r="R8" s="3">
        <v>0.74</v>
      </c>
      <c r="S8" s="3">
        <v>99.59</v>
      </c>
      <c r="T8" s="3">
        <v>67.2</v>
      </c>
      <c r="U8" s="3">
        <f t="shared" si="2"/>
        <v>21441.93548387097</v>
      </c>
      <c r="V8" s="3">
        <f t="shared" si="3"/>
        <v>13020</v>
      </c>
      <c r="W8" s="3">
        <f t="shared" si="4"/>
        <v>12446.808510638297</v>
      </c>
      <c r="X8" s="3">
        <f t="shared" si="5"/>
        <v>2226.760563380282</v>
      </c>
      <c r="Y8" s="3">
        <v>5.75</v>
      </c>
      <c r="Z8" s="3">
        <v>1.333</v>
      </c>
      <c r="AA8" s="3">
        <v>20.982</v>
      </c>
      <c r="AB8" s="3">
        <v>187.396</v>
      </c>
      <c r="AC8" s="3">
        <v>512.138</v>
      </c>
      <c r="AD8" s="3">
        <v>54.98</v>
      </c>
      <c r="AE8" s="3">
        <v>332.206</v>
      </c>
      <c r="AF8" s="3">
        <v>124.1</v>
      </c>
      <c r="AG8" s="3">
        <v>115.962</v>
      </c>
      <c r="AH8" s="3">
        <v>17.787</v>
      </c>
      <c r="AI8" s="3">
        <v>26.025</v>
      </c>
      <c r="AJ8" s="3">
        <v>508.354</v>
      </c>
      <c r="AK8" s="3">
        <v>20.954</v>
      </c>
      <c r="AL8" s="3">
        <v>160.217</v>
      </c>
      <c r="AM8" s="3">
        <v>43.303</v>
      </c>
      <c r="AN8" s="3">
        <v>8.98</v>
      </c>
      <c r="AO8" s="3">
        <v>0.36</v>
      </c>
      <c r="AP8" s="3">
        <v>447.379</v>
      </c>
      <c r="AQ8" s="3">
        <v>26.763</v>
      </c>
      <c r="AR8" s="3">
        <v>52.836</v>
      </c>
      <c r="AS8" s="3">
        <v>6.596</v>
      </c>
      <c r="AT8" s="3">
        <v>26.35</v>
      </c>
      <c r="AU8" s="3">
        <v>6.069</v>
      </c>
      <c r="AV8" s="3">
        <v>1.987</v>
      </c>
      <c r="AW8" s="3">
        <v>5.924</v>
      </c>
      <c r="AX8" s="3">
        <v>0.883</v>
      </c>
      <c r="AY8" s="3">
        <v>4.67</v>
      </c>
      <c r="AZ8" s="3">
        <v>0.821</v>
      </c>
      <c r="BA8" s="3">
        <v>1.953</v>
      </c>
      <c r="BB8" s="3">
        <v>0.253</v>
      </c>
      <c r="BC8" s="3">
        <v>1.444</v>
      </c>
      <c r="BD8" s="3">
        <v>0.189</v>
      </c>
      <c r="BE8" s="5">
        <v>4.184</v>
      </c>
      <c r="BF8" s="5">
        <v>2.593</v>
      </c>
      <c r="BG8" s="5">
        <v>2.325</v>
      </c>
      <c r="BH8" s="5">
        <v>3.419</v>
      </c>
      <c r="BI8" s="5">
        <v>0.839</v>
      </c>
      <c r="BJ8" s="6">
        <f t="shared" si="6"/>
        <v>81.34650455927051</v>
      </c>
      <c r="BK8" s="5">
        <f t="shared" si="7"/>
        <v>6.5636363636363635</v>
      </c>
      <c r="BL8" s="5">
        <f t="shared" si="8"/>
        <v>13.615160349854227</v>
      </c>
      <c r="BM8" s="5">
        <f t="shared" si="9"/>
        <v>0.9561163512054258</v>
      </c>
      <c r="BN8" s="5">
        <f t="shared" si="10"/>
        <v>0.6302067259748971</v>
      </c>
      <c r="BO8" s="3">
        <v>12.4</v>
      </c>
      <c r="BP8" s="9">
        <f t="shared" si="11"/>
        <v>51.61263408820024</v>
      </c>
      <c r="BQ8" s="8">
        <f t="shared" si="12"/>
        <v>0.3438408204327801</v>
      </c>
      <c r="BR8" s="5">
        <f t="shared" si="13"/>
        <v>1.2031177380062024</v>
      </c>
      <c r="BS8" s="5">
        <f t="shared" si="14"/>
        <v>1.4202727147617402</v>
      </c>
      <c r="BT8" s="9">
        <f t="shared" si="15"/>
        <v>51.61263408820024</v>
      </c>
    </row>
    <row r="9" spans="1:72" ht="13.5">
      <c r="A9" s="3">
        <v>7</v>
      </c>
      <c r="B9" s="3" t="s">
        <v>60</v>
      </c>
      <c r="C9" s="3" t="s">
        <v>89</v>
      </c>
      <c r="D9" s="4" t="s">
        <v>113</v>
      </c>
      <c r="E9" s="4" t="s">
        <v>114</v>
      </c>
      <c r="F9" s="3">
        <v>48.78</v>
      </c>
      <c r="G9" s="3">
        <v>1.91</v>
      </c>
      <c r="H9" s="3">
        <v>12.78</v>
      </c>
      <c r="I9" s="3">
        <v>12.36</v>
      </c>
      <c r="J9" s="5">
        <f t="shared" si="0"/>
        <v>10.011600000000001</v>
      </c>
      <c r="K9" s="5">
        <f t="shared" si="1"/>
        <v>1.236</v>
      </c>
      <c r="L9" s="3">
        <v>0.16</v>
      </c>
      <c r="M9" s="6">
        <v>11.29</v>
      </c>
      <c r="N9" s="3">
        <v>8.75</v>
      </c>
      <c r="O9" s="3">
        <v>3.11</v>
      </c>
      <c r="P9" s="3">
        <v>1.26</v>
      </c>
      <c r="Q9" s="3">
        <v>0.37</v>
      </c>
      <c r="R9" s="3">
        <v>0</v>
      </c>
      <c r="S9" s="3">
        <v>99.92</v>
      </c>
      <c r="T9" s="3">
        <v>67</v>
      </c>
      <c r="U9" s="3">
        <f t="shared" si="2"/>
        <v>23074.193548387095</v>
      </c>
      <c r="V9" s="3">
        <f t="shared" si="3"/>
        <v>11459.999999999998</v>
      </c>
      <c r="W9" s="3">
        <f t="shared" si="4"/>
        <v>10455.31914893617</v>
      </c>
      <c r="X9" s="3">
        <f t="shared" si="5"/>
        <v>1615.4929577464789</v>
      </c>
      <c r="Y9" s="3">
        <v>6.903</v>
      </c>
      <c r="Z9" s="3">
        <v>1.096</v>
      </c>
      <c r="AA9" s="3">
        <v>23.262</v>
      </c>
      <c r="AB9" s="3">
        <v>217.314</v>
      </c>
      <c r="AC9" s="3">
        <v>489.267</v>
      </c>
      <c r="AD9" s="3">
        <v>56.744</v>
      </c>
      <c r="AE9" s="3">
        <v>346.817</v>
      </c>
      <c r="AF9" s="3">
        <v>113.742</v>
      </c>
      <c r="AG9" s="3">
        <v>126.645</v>
      </c>
      <c r="AH9" s="3">
        <v>17.209</v>
      </c>
      <c r="AI9" s="3">
        <v>24.769</v>
      </c>
      <c r="AJ9" s="3">
        <v>388.953</v>
      </c>
      <c r="AK9" s="3">
        <v>20.411</v>
      </c>
      <c r="AL9" s="3">
        <v>142.013</v>
      </c>
      <c r="AM9" s="3">
        <v>32.838</v>
      </c>
      <c r="AN9" s="3">
        <v>18.4</v>
      </c>
      <c r="AO9" s="3">
        <v>0.182</v>
      </c>
      <c r="AP9" s="3">
        <v>363.215</v>
      </c>
      <c r="AQ9" s="3">
        <v>21.295</v>
      </c>
      <c r="AR9" s="3">
        <v>43.082</v>
      </c>
      <c r="AS9" s="3">
        <v>5.307</v>
      </c>
      <c r="AT9" s="3">
        <v>21.923</v>
      </c>
      <c r="AU9" s="3">
        <v>5.437</v>
      </c>
      <c r="AV9" s="3">
        <v>1.699</v>
      </c>
      <c r="AW9" s="3">
        <v>5.107</v>
      </c>
      <c r="AX9" s="3">
        <v>0.796</v>
      </c>
      <c r="AY9" s="3">
        <v>4.482</v>
      </c>
      <c r="AZ9" s="3">
        <v>0.831</v>
      </c>
      <c r="BA9" s="3">
        <v>2.095</v>
      </c>
      <c r="BB9" s="3">
        <v>0.28</v>
      </c>
      <c r="BC9" s="3">
        <v>1.602</v>
      </c>
      <c r="BD9" s="3">
        <v>0.226</v>
      </c>
      <c r="BE9" s="5">
        <v>3.887</v>
      </c>
      <c r="BF9" s="5">
        <v>1.877</v>
      </c>
      <c r="BG9" s="5">
        <v>2.919</v>
      </c>
      <c r="BH9" s="5">
        <v>2.896</v>
      </c>
      <c r="BI9" s="5">
        <v>0.685</v>
      </c>
      <c r="BJ9" s="6">
        <f t="shared" si="6"/>
        <v>64.72644376899696</v>
      </c>
      <c r="BK9" s="5">
        <f t="shared" si="7"/>
        <v>7.281818181818182</v>
      </c>
      <c r="BL9" s="5">
        <f t="shared" si="8"/>
        <v>13.067055393586005</v>
      </c>
      <c r="BM9" s="5">
        <f t="shared" si="9"/>
        <v>0.9161920998223262</v>
      </c>
      <c r="BN9" s="5">
        <f t="shared" si="10"/>
        <v>0.625544909867718</v>
      </c>
      <c r="BO9" s="3">
        <v>8.9</v>
      </c>
      <c r="BP9" s="9">
        <f t="shared" si="11"/>
        <v>47.93868613138686</v>
      </c>
      <c r="BQ9" s="8">
        <f t="shared" si="12"/>
        <v>0.416125384909271</v>
      </c>
      <c r="BR9" s="5">
        <f t="shared" si="13"/>
        <v>1.264828080047211</v>
      </c>
      <c r="BS9" s="5">
        <f t="shared" si="14"/>
        <v>1.5219504583109846</v>
      </c>
      <c r="BT9" s="9">
        <f t="shared" si="15"/>
        <v>47.93868613138686</v>
      </c>
    </row>
    <row r="10" spans="1:72" ht="13.5">
      <c r="A10" s="3">
        <v>8</v>
      </c>
      <c r="B10" s="3" t="s">
        <v>58</v>
      </c>
      <c r="C10" s="3" t="s">
        <v>88</v>
      </c>
      <c r="D10" s="4" t="s">
        <v>115</v>
      </c>
      <c r="E10" s="4" t="s">
        <v>116</v>
      </c>
      <c r="F10" s="3">
        <v>49.66</v>
      </c>
      <c r="G10" s="3">
        <v>2.1</v>
      </c>
      <c r="H10" s="3">
        <v>13.25</v>
      </c>
      <c r="I10" s="3">
        <v>12.72</v>
      </c>
      <c r="J10" s="5">
        <f t="shared" si="0"/>
        <v>10.3032</v>
      </c>
      <c r="K10" s="5">
        <f t="shared" si="1"/>
        <v>1.2720000000000002</v>
      </c>
      <c r="L10" s="3">
        <v>0.16</v>
      </c>
      <c r="M10" s="6">
        <v>8.99</v>
      </c>
      <c r="N10" s="3">
        <v>9.37</v>
      </c>
      <c r="O10" s="3">
        <v>3.16</v>
      </c>
      <c r="P10" s="3">
        <v>1.23</v>
      </c>
      <c r="Q10" s="3">
        <v>0.36</v>
      </c>
      <c r="R10" s="3">
        <v>0</v>
      </c>
      <c r="S10" s="3">
        <v>100.04</v>
      </c>
      <c r="T10" s="3">
        <v>61.1</v>
      </c>
      <c r="U10" s="3">
        <f t="shared" si="2"/>
        <v>23445.161290322583</v>
      </c>
      <c r="V10" s="3">
        <f t="shared" si="3"/>
        <v>12600.000000000002</v>
      </c>
      <c r="W10" s="3">
        <f t="shared" si="4"/>
        <v>10206.382978723403</v>
      </c>
      <c r="X10" s="3">
        <f t="shared" si="5"/>
        <v>1571.830985915493</v>
      </c>
      <c r="Y10" s="3">
        <v>6.492</v>
      </c>
      <c r="Z10" s="3">
        <v>0.952</v>
      </c>
      <c r="AA10" s="3">
        <v>24.385</v>
      </c>
      <c r="AB10" s="3">
        <v>206.185</v>
      </c>
      <c r="AC10" s="3">
        <v>303.704</v>
      </c>
      <c r="AD10" s="3">
        <v>46.36</v>
      </c>
      <c r="AE10" s="3">
        <v>206.837</v>
      </c>
      <c r="AF10" s="3">
        <v>111.961</v>
      </c>
      <c r="AG10" s="3">
        <v>108.711</v>
      </c>
      <c r="AH10" s="3">
        <v>16.985</v>
      </c>
      <c r="AI10" s="3">
        <v>20.341</v>
      </c>
      <c r="AJ10" s="3">
        <v>328.646</v>
      </c>
      <c r="AK10" s="3">
        <v>20.807</v>
      </c>
      <c r="AL10" s="3">
        <v>136.484</v>
      </c>
      <c r="AM10" s="3">
        <v>32.59</v>
      </c>
      <c r="AN10" s="3">
        <v>13.2</v>
      </c>
      <c r="AO10" s="3">
        <v>0.213</v>
      </c>
      <c r="AP10" s="3">
        <v>359.814</v>
      </c>
      <c r="AQ10" s="3">
        <v>21.741</v>
      </c>
      <c r="AR10" s="3">
        <v>41.732</v>
      </c>
      <c r="AS10" s="3">
        <v>4.932</v>
      </c>
      <c r="AT10" s="3">
        <v>19.58</v>
      </c>
      <c r="AU10" s="3">
        <v>4.648</v>
      </c>
      <c r="AV10" s="3">
        <v>1.606</v>
      </c>
      <c r="AW10" s="3">
        <v>5.244</v>
      </c>
      <c r="AX10" s="3">
        <v>0.8</v>
      </c>
      <c r="AY10" s="3">
        <v>4.344</v>
      </c>
      <c r="AZ10" s="3">
        <v>0.779</v>
      </c>
      <c r="BA10" s="3">
        <v>1.994</v>
      </c>
      <c r="BB10" s="3">
        <v>0.268</v>
      </c>
      <c r="BC10" s="3">
        <v>1.569</v>
      </c>
      <c r="BD10" s="3">
        <v>0.216</v>
      </c>
      <c r="BE10" s="5">
        <v>3.611</v>
      </c>
      <c r="BF10" s="5">
        <v>2.029</v>
      </c>
      <c r="BG10" s="5">
        <v>2.333</v>
      </c>
      <c r="BH10" s="5">
        <v>2.845</v>
      </c>
      <c r="BI10" s="5">
        <v>0.611</v>
      </c>
      <c r="BJ10" s="6">
        <f t="shared" si="6"/>
        <v>66.0820668693009</v>
      </c>
      <c r="BK10" s="5">
        <f t="shared" si="7"/>
        <v>7.131818181818182</v>
      </c>
      <c r="BL10" s="5">
        <f t="shared" si="8"/>
        <v>12.66472303206997</v>
      </c>
      <c r="BM10" s="5">
        <f t="shared" si="9"/>
        <v>0.8951439132176516</v>
      </c>
      <c r="BN10" s="5">
        <f t="shared" si="10"/>
        <v>0.726708690755817</v>
      </c>
      <c r="BO10" s="3">
        <v>9.3</v>
      </c>
      <c r="BP10" s="9">
        <f t="shared" si="11"/>
        <v>53.33878887070377</v>
      </c>
      <c r="BQ10" s="8">
        <f t="shared" si="12"/>
        <v>0.4543399742522498</v>
      </c>
      <c r="BR10" s="5">
        <f t="shared" si="13"/>
        <v>1.2221255650479876</v>
      </c>
      <c r="BS10" s="5">
        <f t="shared" si="14"/>
        <v>1.4955757515209533</v>
      </c>
      <c r="BT10" s="9">
        <f t="shared" si="15"/>
        <v>53.33878887070377</v>
      </c>
    </row>
    <row r="11" spans="1:72" ht="13.5">
      <c r="A11" s="3">
        <v>9</v>
      </c>
      <c r="B11" s="3" t="s">
        <v>59</v>
      </c>
      <c r="C11" s="3" t="s">
        <v>88</v>
      </c>
      <c r="D11" s="4" t="s">
        <v>117</v>
      </c>
      <c r="E11" s="4" t="s">
        <v>118</v>
      </c>
      <c r="F11" s="3">
        <v>48.33</v>
      </c>
      <c r="G11" s="3">
        <v>2.29</v>
      </c>
      <c r="H11" s="3">
        <v>12.73</v>
      </c>
      <c r="I11" s="3">
        <v>12.55</v>
      </c>
      <c r="J11" s="5">
        <f t="shared" si="0"/>
        <v>10.165500000000002</v>
      </c>
      <c r="K11" s="5">
        <f t="shared" si="1"/>
        <v>1.2550000000000001</v>
      </c>
      <c r="L11" s="3">
        <v>0.16</v>
      </c>
      <c r="M11" s="6">
        <v>10.59</v>
      </c>
      <c r="N11" s="3">
        <v>9.27</v>
      </c>
      <c r="O11" s="3">
        <v>3.13</v>
      </c>
      <c r="P11" s="3">
        <v>1.63</v>
      </c>
      <c r="Q11" s="3">
        <v>0.44</v>
      </c>
      <c r="R11" s="3">
        <v>0</v>
      </c>
      <c r="S11" s="3">
        <v>100.23</v>
      </c>
      <c r="T11" s="3">
        <v>65.2</v>
      </c>
      <c r="U11" s="3">
        <f t="shared" si="2"/>
        <v>23222.58064516129</v>
      </c>
      <c r="V11" s="3">
        <f t="shared" si="3"/>
        <v>13740.000000000002</v>
      </c>
      <c r="W11" s="3">
        <f t="shared" si="4"/>
        <v>13525.531914893616</v>
      </c>
      <c r="X11" s="3">
        <f t="shared" si="5"/>
        <v>1921.1267605633802</v>
      </c>
      <c r="Y11" s="3">
        <v>7.216</v>
      </c>
      <c r="Z11" s="3">
        <v>1.268</v>
      </c>
      <c r="AA11" s="3">
        <v>24.596</v>
      </c>
      <c r="AB11" s="3">
        <v>226.12</v>
      </c>
      <c r="AC11" s="3">
        <v>453.259</v>
      </c>
      <c r="AD11" s="3">
        <v>51.601</v>
      </c>
      <c r="AE11" s="3">
        <v>278.263</v>
      </c>
      <c r="AF11" s="3">
        <v>110.547</v>
      </c>
      <c r="AG11" s="3">
        <v>118.712</v>
      </c>
      <c r="AH11" s="3">
        <v>17.556</v>
      </c>
      <c r="AI11" s="3">
        <v>34.527</v>
      </c>
      <c r="AJ11" s="3">
        <v>442.902</v>
      </c>
      <c r="AK11" s="3">
        <v>21.925</v>
      </c>
      <c r="AL11" s="3">
        <v>175.937</v>
      </c>
      <c r="AM11" s="3">
        <v>45.765</v>
      </c>
      <c r="AN11" s="3">
        <v>13.3</v>
      </c>
      <c r="AO11" s="3">
        <v>0.521</v>
      </c>
      <c r="AP11" s="3">
        <v>455.753</v>
      </c>
      <c r="AQ11" s="3">
        <v>27.486</v>
      </c>
      <c r="AR11" s="3">
        <v>54.543</v>
      </c>
      <c r="AS11" s="3">
        <v>6.554</v>
      </c>
      <c r="AT11" s="3">
        <v>26.532</v>
      </c>
      <c r="AU11" s="3">
        <v>5.929</v>
      </c>
      <c r="AV11" s="3">
        <v>1.921</v>
      </c>
      <c r="AW11" s="3">
        <v>5.753</v>
      </c>
      <c r="AX11" s="3">
        <v>0.875</v>
      </c>
      <c r="AY11" s="3">
        <v>4.83</v>
      </c>
      <c r="AZ11" s="3">
        <v>0.907</v>
      </c>
      <c r="BA11" s="3">
        <v>2.192</v>
      </c>
      <c r="BB11" s="3">
        <v>0.295</v>
      </c>
      <c r="BC11" s="3">
        <v>1.808</v>
      </c>
      <c r="BD11" s="3">
        <v>0.247</v>
      </c>
      <c r="BE11" s="5">
        <v>4.505</v>
      </c>
      <c r="BF11" s="5">
        <v>2.635</v>
      </c>
      <c r="BG11" s="5">
        <v>3.198</v>
      </c>
      <c r="BH11" s="5">
        <v>4.091</v>
      </c>
      <c r="BI11" s="5">
        <v>0.897</v>
      </c>
      <c r="BJ11" s="6">
        <f t="shared" si="6"/>
        <v>83.54407294832826</v>
      </c>
      <c r="BK11" s="5">
        <f t="shared" si="7"/>
        <v>8.218181818181819</v>
      </c>
      <c r="BL11" s="5">
        <f t="shared" si="8"/>
        <v>14.081632653061224</v>
      </c>
      <c r="BM11" s="5">
        <f t="shared" si="9"/>
        <v>0.8394369187556111</v>
      </c>
      <c r="BN11" s="5">
        <f t="shared" si="10"/>
        <v>0.6795154427556722</v>
      </c>
      <c r="BO11" s="3">
        <v>10.2</v>
      </c>
      <c r="BP11" s="9">
        <f t="shared" si="11"/>
        <v>51.020066889632105</v>
      </c>
      <c r="BQ11" s="8">
        <f t="shared" si="12"/>
        <v>0.37258651664795783</v>
      </c>
      <c r="BR11" s="5">
        <f t="shared" si="13"/>
        <v>1.190885495671207</v>
      </c>
      <c r="BS11" s="5">
        <f t="shared" si="14"/>
        <v>1.3982315620116155</v>
      </c>
      <c r="BT11" s="9">
        <f t="shared" si="15"/>
        <v>51.020066889632105</v>
      </c>
    </row>
    <row r="12" spans="1:72" ht="13.5">
      <c r="A12" s="3">
        <v>10</v>
      </c>
      <c r="B12" s="10" t="s">
        <v>101</v>
      </c>
      <c r="C12" s="3" t="s">
        <v>82</v>
      </c>
      <c r="F12" s="3">
        <v>50.86</v>
      </c>
      <c r="G12" s="3">
        <v>2.05</v>
      </c>
      <c r="H12" s="3">
        <v>13.27</v>
      </c>
      <c r="I12" s="3">
        <v>12.08</v>
      </c>
      <c r="J12" s="5">
        <f t="shared" si="0"/>
        <v>9.7848</v>
      </c>
      <c r="K12" s="5">
        <f t="shared" si="1"/>
        <v>1.2080000000000002</v>
      </c>
      <c r="L12" s="3">
        <v>0.16</v>
      </c>
      <c r="M12" s="6">
        <v>8.63</v>
      </c>
      <c r="N12" s="3">
        <v>8.53</v>
      </c>
      <c r="O12" s="3">
        <v>3.54</v>
      </c>
      <c r="P12" s="3">
        <v>1.67</v>
      </c>
      <c r="Q12" s="3">
        <v>0.44</v>
      </c>
      <c r="R12" s="3">
        <v>0</v>
      </c>
      <c r="S12" s="3">
        <v>100.4</v>
      </c>
      <c r="T12" s="3">
        <v>61.4</v>
      </c>
      <c r="U12" s="3">
        <f aca="true" t="shared" si="16" ref="U12:U25">O12/62*46*10000</f>
        <v>26264.516129032258</v>
      </c>
      <c r="V12" s="3">
        <f aca="true" t="shared" si="17" ref="V12:V25">G12/80*48*10000</f>
        <v>12300</v>
      </c>
      <c r="W12" s="3">
        <f aca="true" t="shared" si="18" ref="W12:W25">P12/94*78*10000</f>
        <v>13857.446808510636</v>
      </c>
      <c r="X12" s="3">
        <f aca="true" t="shared" si="19" ref="X12:X25">Q12/142*62*10000</f>
        <v>1921.1267605633802</v>
      </c>
      <c r="Y12" s="3">
        <v>9.794</v>
      </c>
      <c r="Z12" s="3">
        <v>1.529</v>
      </c>
      <c r="AA12" s="3">
        <v>22.056</v>
      </c>
      <c r="AB12" s="3">
        <v>204.467</v>
      </c>
      <c r="AC12" s="3">
        <v>322.054</v>
      </c>
      <c r="AD12" s="3">
        <v>50.2</v>
      </c>
      <c r="AE12" s="3">
        <v>229.088</v>
      </c>
      <c r="AF12" s="3">
        <v>104.388</v>
      </c>
      <c r="AG12" s="3">
        <v>139.536</v>
      </c>
      <c r="AH12" s="3">
        <v>20.793</v>
      </c>
      <c r="AI12" s="3">
        <v>34.82</v>
      </c>
      <c r="AJ12" s="3">
        <v>491.183</v>
      </c>
      <c r="AK12" s="3">
        <v>23.569</v>
      </c>
      <c r="AL12" s="3">
        <v>178.922</v>
      </c>
      <c r="AM12" s="3">
        <v>51.913</v>
      </c>
      <c r="AN12" s="3">
        <v>13</v>
      </c>
      <c r="AO12" s="3">
        <v>0.527</v>
      </c>
      <c r="AP12" s="3">
        <v>419.047</v>
      </c>
      <c r="AQ12" s="3">
        <v>30.127</v>
      </c>
      <c r="AR12" s="3">
        <v>55.287</v>
      </c>
      <c r="AS12" s="3">
        <v>7.125</v>
      </c>
      <c r="AT12" s="3">
        <v>28.761</v>
      </c>
      <c r="AU12" s="3">
        <v>6.485</v>
      </c>
      <c r="AV12" s="3">
        <v>1.962</v>
      </c>
      <c r="AW12" s="3">
        <v>6.279</v>
      </c>
      <c r="AX12" s="3">
        <v>0.95</v>
      </c>
      <c r="AY12" s="3">
        <v>5.334</v>
      </c>
      <c r="AZ12" s="3">
        <v>0.938</v>
      </c>
      <c r="BA12" s="3">
        <v>2.27</v>
      </c>
      <c r="BB12" s="3">
        <v>0.297</v>
      </c>
      <c r="BC12" s="3">
        <v>1.717</v>
      </c>
      <c r="BD12" s="3">
        <v>0.233</v>
      </c>
      <c r="BE12" s="5">
        <v>4.777</v>
      </c>
      <c r="BF12" s="5">
        <v>3.465</v>
      </c>
      <c r="BG12" s="5">
        <v>3.032</v>
      </c>
      <c r="BH12" s="5">
        <v>4.388</v>
      </c>
      <c r="BI12" s="5">
        <v>1.201</v>
      </c>
      <c r="BJ12" s="6">
        <f t="shared" si="6"/>
        <v>91.57142857142857</v>
      </c>
      <c r="BK12" s="5">
        <f t="shared" si="7"/>
        <v>7.804545454545455</v>
      </c>
      <c r="BL12" s="5">
        <f t="shared" si="8"/>
        <v>15.551020408163263</v>
      </c>
      <c r="BM12" s="5">
        <f t="shared" si="9"/>
        <v>0.9340310535672476</v>
      </c>
      <c r="BN12" s="5">
        <f t="shared" si="10"/>
        <v>0.5575879160753223</v>
      </c>
      <c r="BO12" s="3">
        <v>11.7</v>
      </c>
      <c r="BP12" s="9">
        <f t="shared" si="11"/>
        <v>43.224812656119894</v>
      </c>
      <c r="BQ12" s="8">
        <f t="shared" si="12"/>
        <v>0.49167524952513086</v>
      </c>
      <c r="BR12" s="5">
        <f t="shared" si="13"/>
        <v>1.2814845279288773</v>
      </c>
      <c r="BS12" s="5">
        <f t="shared" si="14"/>
        <v>1.425749568353271</v>
      </c>
      <c r="BT12" s="9">
        <f t="shared" si="15"/>
        <v>43.224812656119894</v>
      </c>
    </row>
    <row r="13" spans="1:72" ht="13.5">
      <c r="A13" s="3">
        <v>11</v>
      </c>
      <c r="B13" s="10" t="s">
        <v>63</v>
      </c>
      <c r="C13" s="3" t="s">
        <v>86</v>
      </c>
      <c r="F13" s="3">
        <v>49.02</v>
      </c>
      <c r="G13" s="3">
        <v>2.29</v>
      </c>
      <c r="H13" s="3">
        <v>13.21</v>
      </c>
      <c r="I13" s="3">
        <v>12.41</v>
      </c>
      <c r="J13" s="5">
        <f aca="true" t="shared" si="20" ref="J13:J25">I13/160*2*72*0.9</f>
        <v>10.052100000000001</v>
      </c>
      <c r="K13" s="5">
        <f aca="true" t="shared" si="21" ref="K13:K25">I13*0.1</f>
        <v>1.241</v>
      </c>
      <c r="L13" s="3">
        <v>0.16</v>
      </c>
      <c r="M13" s="6">
        <v>9.42</v>
      </c>
      <c r="N13" s="3">
        <v>8.82</v>
      </c>
      <c r="O13" s="3">
        <v>2.97</v>
      </c>
      <c r="P13" s="3">
        <v>1.64</v>
      </c>
      <c r="Q13" s="3">
        <v>0.48</v>
      </c>
      <c r="R13" s="3">
        <v>0.42</v>
      </c>
      <c r="S13" s="3">
        <v>100.1</v>
      </c>
      <c r="T13" s="3">
        <v>62.8</v>
      </c>
      <c r="U13" s="3">
        <f t="shared" si="16"/>
        <v>22035.483870967742</v>
      </c>
      <c r="V13" s="3">
        <f t="shared" si="17"/>
        <v>13740.000000000002</v>
      </c>
      <c r="W13" s="3">
        <f t="shared" si="18"/>
        <v>13608.51063829787</v>
      </c>
      <c r="X13" s="3">
        <f t="shared" si="19"/>
        <v>2095.7746478873237</v>
      </c>
      <c r="Y13" s="3">
        <v>6.251</v>
      </c>
      <c r="Z13" s="3">
        <v>1.408</v>
      </c>
      <c r="AA13" s="3">
        <v>22.762</v>
      </c>
      <c r="AB13" s="3">
        <v>201.6</v>
      </c>
      <c r="AC13" s="3">
        <v>365.812</v>
      </c>
      <c r="AD13" s="3">
        <v>47.697</v>
      </c>
      <c r="AE13" s="3">
        <v>235.297</v>
      </c>
      <c r="AF13" s="3">
        <v>79.296</v>
      </c>
      <c r="AG13" s="3">
        <v>119.663</v>
      </c>
      <c r="AH13" s="3">
        <v>19.271</v>
      </c>
      <c r="AI13" s="3">
        <v>34.965</v>
      </c>
      <c r="AJ13" s="3">
        <v>452.728</v>
      </c>
      <c r="AK13" s="3">
        <v>21.445</v>
      </c>
      <c r="AL13" s="3">
        <v>184.366</v>
      </c>
      <c r="AM13" s="3">
        <v>45.898</v>
      </c>
      <c r="AN13" s="3">
        <v>6.4</v>
      </c>
      <c r="AO13" s="3">
        <v>1.004</v>
      </c>
      <c r="AP13" s="3">
        <v>444.787</v>
      </c>
      <c r="AQ13" s="3">
        <v>27.371</v>
      </c>
      <c r="AR13" s="3">
        <v>53.873</v>
      </c>
      <c r="AS13" s="3">
        <v>6.412</v>
      </c>
      <c r="AT13" s="3">
        <v>25.263</v>
      </c>
      <c r="AU13" s="3">
        <v>5.907</v>
      </c>
      <c r="AV13" s="3">
        <v>2.043</v>
      </c>
      <c r="AW13" s="3">
        <v>5.668</v>
      </c>
      <c r="AX13" s="3">
        <v>0.846</v>
      </c>
      <c r="AY13" s="3">
        <v>4.562</v>
      </c>
      <c r="AZ13" s="3">
        <v>0.798</v>
      </c>
      <c r="BA13" s="3">
        <v>1.958</v>
      </c>
      <c r="BB13" s="3">
        <v>0.268</v>
      </c>
      <c r="BC13" s="3">
        <v>1.524</v>
      </c>
      <c r="BD13" s="3">
        <v>0.213</v>
      </c>
      <c r="BE13" s="5">
        <v>4.523</v>
      </c>
      <c r="BF13" s="5">
        <v>2.791</v>
      </c>
      <c r="BG13" s="5">
        <v>6.619</v>
      </c>
      <c r="BH13" s="5">
        <v>3.887</v>
      </c>
      <c r="BI13" s="5">
        <v>1.018</v>
      </c>
      <c r="BJ13" s="6">
        <f t="shared" si="6"/>
        <v>83.19452887537993</v>
      </c>
      <c r="BK13" s="5">
        <f t="shared" si="7"/>
        <v>6.927272727272728</v>
      </c>
      <c r="BL13" s="5">
        <f t="shared" si="8"/>
        <v>13.300291545189504</v>
      </c>
      <c r="BM13" s="5">
        <f t="shared" si="9"/>
        <v>0.893583281099855</v>
      </c>
      <c r="BN13" s="5">
        <f t="shared" si="10"/>
        <v>0.6897297632806605</v>
      </c>
      <c r="BO13" s="3">
        <v>12</v>
      </c>
      <c r="BP13" s="9">
        <f t="shared" si="11"/>
        <v>45.086444007858546</v>
      </c>
      <c r="BQ13" s="8">
        <f t="shared" si="12"/>
        <v>0.45300377259943203</v>
      </c>
      <c r="BR13" s="5">
        <f t="shared" si="13"/>
        <v>1.24747302737007</v>
      </c>
      <c r="BS13" s="5">
        <f t="shared" si="14"/>
        <v>1.3484700524525517</v>
      </c>
      <c r="BT13" s="9">
        <f t="shared" si="15"/>
        <v>45.086444007858546</v>
      </c>
    </row>
    <row r="14" spans="1:72" ht="13.5">
      <c r="A14" s="3">
        <v>12</v>
      </c>
      <c r="B14" s="10" t="s">
        <v>64</v>
      </c>
      <c r="C14" s="3" t="s">
        <v>91</v>
      </c>
      <c r="F14" s="3">
        <v>49.2</v>
      </c>
      <c r="G14" s="3">
        <v>2.05</v>
      </c>
      <c r="H14" s="3">
        <v>12.57</v>
      </c>
      <c r="I14" s="3">
        <v>12.83</v>
      </c>
      <c r="J14" s="5">
        <f t="shared" si="20"/>
        <v>10.392299999999999</v>
      </c>
      <c r="K14" s="5">
        <f t="shared" si="21"/>
        <v>1.2830000000000001</v>
      </c>
      <c r="L14" s="3">
        <v>0.16</v>
      </c>
      <c r="M14" s="6">
        <v>10.43</v>
      </c>
      <c r="N14" s="3">
        <v>8.97</v>
      </c>
      <c r="O14" s="3">
        <v>3.22</v>
      </c>
      <c r="P14" s="3">
        <v>1.36</v>
      </c>
      <c r="Q14" s="3">
        <v>0.35</v>
      </c>
      <c r="R14" s="3">
        <v>0</v>
      </c>
      <c r="S14" s="3">
        <v>100.23</v>
      </c>
      <c r="T14" s="3">
        <v>64.4</v>
      </c>
      <c r="U14" s="3">
        <f t="shared" si="16"/>
        <v>23890.322580645163</v>
      </c>
      <c r="V14" s="3">
        <f t="shared" si="17"/>
        <v>12300</v>
      </c>
      <c r="W14" s="3">
        <f t="shared" si="18"/>
        <v>11285.106382978725</v>
      </c>
      <c r="X14" s="3">
        <f t="shared" si="19"/>
        <v>1528.169014084507</v>
      </c>
      <c r="Y14" s="3">
        <v>8.884</v>
      </c>
      <c r="Z14" s="3">
        <v>1.171</v>
      </c>
      <c r="AA14" s="3">
        <v>22.139</v>
      </c>
      <c r="AB14" s="3">
        <v>209.877</v>
      </c>
      <c r="AC14" s="3">
        <v>400.25</v>
      </c>
      <c r="AD14" s="3">
        <v>51.527</v>
      </c>
      <c r="AE14" s="3">
        <v>291.848</v>
      </c>
      <c r="AF14" s="3">
        <v>108.335</v>
      </c>
      <c r="AG14" s="3">
        <v>121.278</v>
      </c>
      <c r="AH14" s="3">
        <v>18.232</v>
      </c>
      <c r="AI14" s="3">
        <v>29.079</v>
      </c>
      <c r="AJ14" s="3">
        <v>378.958</v>
      </c>
      <c r="AK14" s="3">
        <v>21.726</v>
      </c>
      <c r="AL14" s="3">
        <v>148.803</v>
      </c>
      <c r="AM14" s="3">
        <v>40.21</v>
      </c>
      <c r="AN14" s="3">
        <v>5.9</v>
      </c>
      <c r="AO14" s="3">
        <v>0.401</v>
      </c>
      <c r="AP14" s="3">
        <v>339.721</v>
      </c>
      <c r="AQ14" s="3">
        <v>23.078</v>
      </c>
      <c r="AR14" s="3">
        <v>46.028</v>
      </c>
      <c r="AS14" s="3">
        <v>5.411</v>
      </c>
      <c r="AT14" s="3">
        <v>22.405</v>
      </c>
      <c r="AU14" s="3">
        <v>5.298</v>
      </c>
      <c r="AV14" s="3">
        <v>1.708</v>
      </c>
      <c r="AW14" s="3">
        <v>5.306</v>
      </c>
      <c r="AX14" s="3">
        <v>0.822</v>
      </c>
      <c r="AY14" s="3">
        <v>4.606</v>
      </c>
      <c r="AZ14" s="3">
        <v>0.864</v>
      </c>
      <c r="BA14" s="3">
        <v>2.126</v>
      </c>
      <c r="BB14" s="3">
        <v>0.279</v>
      </c>
      <c r="BC14" s="3">
        <v>1.618</v>
      </c>
      <c r="BD14" s="3">
        <v>0.227</v>
      </c>
      <c r="BE14" s="5">
        <v>3.891</v>
      </c>
      <c r="BF14" s="5">
        <v>2.588</v>
      </c>
      <c r="BG14" s="5">
        <v>2.954</v>
      </c>
      <c r="BH14" s="5">
        <v>3.499</v>
      </c>
      <c r="BI14" s="5">
        <v>0.876</v>
      </c>
      <c r="BJ14" s="6">
        <f t="shared" si="6"/>
        <v>70.14589665653494</v>
      </c>
      <c r="BK14" s="5">
        <f t="shared" si="7"/>
        <v>7.354545454545455</v>
      </c>
      <c r="BL14" s="5">
        <f t="shared" si="8"/>
        <v>13.428571428571427</v>
      </c>
      <c r="BM14" s="5">
        <f t="shared" si="9"/>
        <v>0.9122331357474441</v>
      </c>
      <c r="BN14" s="5">
        <f t="shared" si="10"/>
        <v>0.6652227090248044</v>
      </c>
      <c r="BO14" s="3">
        <v>9.5</v>
      </c>
      <c r="BP14" s="9">
        <f t="shared" si="11"/>
        <v>45.901826484018265</v>
      </c>
      <c r="BQ14" s="8">
        <f t="shared" si="12"/>
        <v>0.4528819270630755</v>
      </c>
      <c r="BR14" s="5">
        <f t="shared" si="13"/>
        <v>1.2398387175144328</v>
      </c>
      <c r="BS14" s="5">
        <f t="shared" si="14"/>
        <v>1.476045882920388</v>
      </c>
      <c r="BT14" s="9">
        <f t="shared" si="15"/>
        <v>45.901826484018265</v>
      </c>
    </row>
    <row r="15" spans="1:72" ht="13.5">
      <c r="A15" s="3">
        <v>13</v>
      </c>
      <c r="B15" s="10" t="s">
        <v>51</v>
      </c>
      <c r="C15" s="3" t="s">
        <v>84</v>
      </c>
      <c r="F15" s="3">
        <v>48.76</v>
      </c>
      <c r="G15" s="3">
        <v>2.27</v>
      </c>
      <c r="H15" s="3">
        <v>13.24</v>
      </c>
      <c r="I15" s="3">
        <v>12.25</v>
      </c>
      <c r="J15" s="5">
        <f t="shared" si="20"/>
        <v>9.922500000000001</v>
      </c>
      <c r="K15" s="5">
        <f t="shared" si="21"/>
        <v>1.225</v>
      </c>
      <c r="L15" s="3">
        <v>0.16</v>
      </c>
      <c r="M15" s="6">
        <v>9.28</v>
      </c>
      <c r="N15" s="3">
        <v>9.06</v>
      </c>
      <c r="O15" s="3">
        <v>3.53</v>
      </c>
      <c r="P15" s="3">
        <v>1.79</v>
      </c>
      <c r="Q15" s="3">
        <v>0.5</v>
      </c>
      <c r="R15" s="3">
        <v>0</v>
      </c>
      <c r="S15" s="3">
        <v>99.94</v>
      </c>
      <c r="T15" s="3">
        <v>62.7</v>
      </c>
      <c r="U15" s="3">
        <f t="shared" si="16"/>
        <v>26190.32258064516</v>
      </c>
      <c r="V15" s="3">
        <f t="shared" si="17"/>
        <v>13620.000000000002</v>
      </c>
      <c r="W15" s="3">
        <f t="shared" si="18"/>
        <v>14853.191489361703</v>
      </c>
      <c r="X15" s="3">
        <f t="shared" si="19"/>
        <v>2183.098591549296</v>
      </c>
      <c r="Y15" s="3">
        <v>7.954</v>
      </c>
      <c r="Z15" s="3">
        <v>1.505</v>
      </c>
      <c r="AA15" s="3">
        <v>22.236</v>
      </c>
      <c r="AB15" s="3">
        <v>214.719</v>
      </c>
      <c r="AC15" s="3">
        <v>357.799</v>
      </c>
      <c r="AD15" s="3">
        <v>48.187</v>
      </c>
      <c r="AE15" s="3">
        <v>205.037</v>
      </c>
      <c r="AF15" s="3">
        <v>95.78</v>
      </c>
      <c r="AG15" s="3">
        <v>116.189</v>
      </c>
      <c r="AH15" s="3">
        <v>18.837</v>
      </c>
      <c r="AI15" s="3">
        <v>32.214</v>
      </c>
      <c r="AJ15" s="3">
        <v>538.24</v>
      </c>
      <c r="AK15" s="3">
        <v>21.239</v>
      </c>
      <c r="AL15" s="3">
        <v>195.886</v>
      </c>
      <c r="AM15" s="3">
        <v>48.558</v>
      </c>
      <c r="AN15" s="3">
        <v>12.7</v>
      </c>
      <c r="AO15" s="3">
        <v>0.476</v>
      </c>
      <c r="AP15" s="3">
        <v>457.238</v>
      </c>
      <c r="AQ15" s="3">
        <v>29.521</v>
      </c>
      <c r="AR15" s="3">
        <v>58.413</v>
      </c>
      <c r="AS15" s="3">
        <v>7.29</v>
      </c>
      <c r="AT15" s="3">
        <v>29.146</v>
      </c>
      <c r="AU15" s="3">
        <v>6.42</v>
      </c>
      <c r="AV15" s="3">
        <v>2.139</v>
      </c>
      <c r="AW15" s="3">
        <v>6.021</v>
      </c>
      <c r="AX15" s="3">
        <v>0.908</v>
      </c>
      <c r="AY15" s="3">
        <v>5.146</v>
      </c>
      <c r="AZ15" s="3">
        <v>0.913</v>
      </c>
      <c r="BA15" s="3">
        <v>2.276</v>
      </c>
      <c r="BB15" s="3">
        <v>0.291</v>
      </c>
      <c r="BC15" s="3">
        <v>1.736</v>
      </c>
      <c r="BD15" s="3">
        <v>0.236</v>
      </c>
      <c r="BE15" s="5">
        <v>4.812</v>
      </c>
      <c r="BF15" s="5">
        <v>3.12</v>
      </c>
      <c r="BG15" s="5">
        <v>3.685</v>
      </c>
      <c r="BH15" s="5">
        <v>4.415</v>
      </c>
      <c r="BI15" s="5">
        <v>1.032</v>
      </c>
      <c r="BJ15" s="6">
        <f t="shared" si="6"/>
        <v>89.72948328267476</v>
      </c>
      <c r="BK15" s="5">
        <f t="shared" si="7"/>
        <v>7.890909090909091</v>
      </c>
      <c r="BL15" s="5">
        <f t="shared" si="8"/>
        <v>15.002915451895042</v>
      </c>
      <c r="BM15" s="5">
        <f t="shared" si="9"/>
        <v>0.8998799650824488</v>
      </c>
      <c r="BN15" s="5">
        <f t="shared" si="10"/>
        <v>0.6355579168981593</v>
      </c>
      <c r="BO15" s="3">
        <v>11.4</v>
      </c>
      <c r="BP15" s="9">
        <f t="shared" si="11"/>
        <v>47.052325581395344</v>
      </c>
      <c r="BQ15" s="8">
        <f t="shared" si="12"/>
        <v>0.41306658733004165</v>
      </c>
      <c r="BR15" s="5">
        <f t="shared" si="13"/>
        <v>1.1882372653234576</v>
      </c>
      <c r="BS15" s="5">
        <f t="shared" si="14"/>
        <v>1.3840892885615768</v>
      </c>
      <c r="BT15" s="9">
        <f t="shared" si="15"/>
        <v>47.052325581395344</v>
      </c>
    </row>
    <row r="16" spans="1:72" ht="13.5">
      <c r="A16" s="3">
        <v>14</v>
      </c>
      <c r="B16" s="10" t="s">
        <v>71</v>
      </c>
      <c r="C16" s="3" t="s">
        <v>95</v>
      </c>
      <c r="F16" s="3">
        <v>47.04</v>
      </c>
      <c r="G16" s="3">
        <v>2.11</v>
      </c>
      <c r="H16" s="3">
        <v>12.11</v>
      </c>
      <c r="I16" s="3">
        <v>12.44</v>
      </c>
      <c r="J16" s="5">
        <f t="shared" si="20"/>
        <v>10.0764</v>
      </c>
      <c r="K16" s="5">
        <f t="shared" si="21"/>
        <v>1.244</v>
      </c>
      <c r="L16" s="3">
        <v>0.17</v>
      </c>
      <c r="M16" s="6">
        <v>11.19</v>
      </c>
      <c r="N16" s="3">
        <v>9.41</v>
      </c>
      <c r="O16" s="3">
        <v>3.32</v>
      </c>
      <c r="P16" s="3">
        <v>1.31</v>
      </c>
      <c r="Q16" s="3">
        <v>0.45</v>
      </c>
      <c r="R16" s="3">
        <v>0.46</v>
      </c>
      <c r="S16" s="3">
        <v>100</v>
      </c>
      <c r="T16" s="3">
        <v>66.7</v>
      </c>
      <c r="U16" s="3">
        <f t="shared" si="16"/>
        <v>24632.258064516125</v>
      </c>
      <c r="V16" s="3">
        <f t="shared" si="17"/>
        <v>12660</v>
      </c>
      <c r="W16" s="3">
        <f t="shared" si="18"/>
        <v>10870.212765957447</v>
      </c>
      <c r="X16" s="3">
        <f t="shared" si="19"/>
        <v>1964.7887323943664</v>
      </c>
      <c r="Y16" s="3">
        <v>6.975</v>
      </c>
      <c r="Z16" s="3">
        <v>1.263</v>
      </c>
      <c r="AA16" s="3">
        <v>23.198</v>
      </c>
      <c r="AB16" s="3">
        <v>178.33</v>
      </c>
      <c r="AC16" s="3">
        <v>563.458</v>
      </c>
      <c r="AD16" s="3">
        <v>56.341</v>
      </c>
      <c r="AE16" s="3">
        <v>372.074</v>
      </c>
      <c r="AF16" s="3">
        <v>63.134</v>
      </c>
      <c r="AG16" s="3">
        <v>116.597</v>
      </c>
      <c r="AH16" s="3">
        <v>17.619</v>
      </c>
      <c r="AI16" s="3">
        <v>29.89</v>
      </c>
      <c r="AJ16" s="3">
        <v>444.825</v>
      </c>
      <c r="AK16" s="3">
        <v>21.96</v>
      </c>
      <c r="AL16" s="3">
        <v>157.486</v>
      </c>
      <c r="AM16" s="3">
        <v>46.778</v>
      </c>
      <c r="AN16" s="3">
        <v>6.35</v>
      </c>
      <c r="AO16" s="3">
        <v>0.377</v>
      </c>
      <c r="AP16" s="3">
        <v>439.031</v>
      </c>
      <c r="AQ16" s="3">
        <v>27.1</v>
      </c>
      <c r="AR16" s="3">
        <v>52.614</v>
      </c>
      <c r="AS16" s="3">
        <v>6.312</v>
      </c>
      <c r="AT16" s="3">
        <v>25.194</v>
      </c>
      <c r="AU16" s="3">
        <v>5.84</v>
      </c>
      <c r="AV16" s="3">
        <v>1.9</v>
      </c>
      <c r="AW16" s="3">
        <v>5.662</v>
      </c>
      <c r="AX16" s="3">
        <v>0.848</v>
      </c>
      <c r="AY16" s="3">
        <v>4.817</v>
      </c>
      <c r="AZ16" s="3">
        <v>0.89</v>
      </c>
      <c r="BA16" s="3">
        <v>2.177</v>
      </c>
      <c r="BB16" s="3">
        <v>0.294</v>
      </c>
      <c r="BC16" s="3">
        <v>1.653</v>
      </c>
      <c r="BD16" s="3">
        <v>0.241</v>
      </c>
      <c r="BE16" s="5">
        <v>3.933</v>
      </c>
      <c r="BF16" s="5">
        <v>2.972</v>
      </c>
      <c r="BG16" s="5">
        <v>2.327</v>
      </c>
      <c r="BH16" s="5">
        <v>3.988</v>
      </c>
      <c r="BI16" s="5">
        <v>0.511</v>
      </c>
      <c r="BJ16" s="6">
        <f t="shared" si="6"/>
        <v>82.37082066869301</v>
      </c>
      <c r="BK16" s="5">
        <f t="shared" si="7"/>
        <v>7.513636363636364</v>
      </c>
      <c r="BL16" s="5">
        <f t="shared" si="8"/>
        <v>14.043731778425656</v>
      </c>
      <c r="BM16" s="5">
        <f t="shared" si="9"/>
        <v>0.8946557923808653</v>
      </c>
      <c r="BN16" s="5">
        <f t="shared" si="10"/>
        <v>0.6384828677696485</v>
      </c>
      <c r="BO16" s="3">
        <v>11</v>
      </c>
      <c r="BP16" s="9">
        <f t="shared" si="11"/>
        <v>91.54207436399217</v>
      </c>
      <c r="BQ16" s="8">
        <f t="shared" si="12"/>
        <v>0.33027496578059634</v>
      </c>
      <c r="BR16" s="5">
        <f t="shared" si="13"/>
        <v>1.1536720658511372</v>
      </c>
      <c r="BS16" s="5">
        <f t="shared" si="14"/>
        <v>1.4950850061093133</v>
      </c>
      <c r="BT16" s="9">
        <f t="shared" si="15"/>
        <v>91.54207436399217</v>
      </c>
    </row>
    <row r="17" spans="1:72" ht="13.5">
      <c r="A17" s="3">
        <v>15</v>
      </c>
      <c r="B17" s="10" t="s">
        <v>72</v>
      </c>
      <c r="C17" s="3" t="s">
        <v>96</v>
      </c>
      <c r="F17" s="3">
        <v>47.58</v>
      </c>
      <c r="G17" s="3">
        <v>2</v>
      </c>
      <c r="H17" s="3">
        <v>11.99</v>
      </c>
      <c r="I17" s="3">
        <v>12.86</v>
      </c>
      <c r="J17" s="5">
        <f t="shared" si="20"/>
        <v>10.4166</v>
      </c>
      <c r="K17" s="5">
        <f t="shared" si="21"/>
        <v>1.286</v>
      </c>
      <c r="L17" s="3">
        <v>0.17</v>
      </c>
      <c r="M17" s="6">
        <v>12.5</v>
      </c>
      <c r="N17" s="3">
        <v>9.33</v>
      </c>
      <c r="O17" s="3">
        <v>3.14</v>
      </c>
      <c r="P17" s="3">
        <v>1.38</v>
      </c>
      <c r="Q17" s="3">
        <v>0.41</v>
      </c>
      <c r="R17" s="3">
        <v>0</v>
      </c>
      <c r="S17" s="3">
        <v>100.53</v>
      </c>
      <c r="T17" s="3">
        <v>68.4</v>
      </c>
      <c r="U17" s="3">
        <f t="shared" si="16"/>
        <v>23296.774193548386</v>
      </c>
      <c r="V17" s="3">
        <f t="shared" si="17"/>
        <v>12000.000000000002</v>
      </c>
      <c r="W17" s="3">
        <f t="shared" si="18"/>
        <v>11451.063829787234</v>
      </c>
      <c r="X17" s="3">
        <f t="shared" si="19"/>
        <v>1790.1408450704225</v>
      </c>
      <c r="Y17" s="3">
        <v>6.754</v>
      </c>
      <c r="Z17" s="3">
        <v>1.107</v>
      </c>
      <c r="AA17" s="3">
        <v>23.207</v>
      </c>
      <c r="AB17" s="3">
        <v>218.561</v>
      </c>
      <c r="AC17" s="3">
        <v>560.604</v>
      </c>
      <c r="AD17" s="3">
        <v>54.977</v>
      </c>
      <c r="AE17" s="3">
        <v>372.394</v>
      </c>
      <c r="AF17" s="3">
        <v>157.567</v>
      </c>
      <c r="AG17" s="3">
        <v>109.15</v>
      </c>
      <c r="AH17" s="3">
        <v>16.406</v>
      </c>
      <c r="AI17" s="3">
        <v>28.835</v>
      </c>
      <c r="AJ17" s="3">
        <v>396.012</v>
      </c>
      <c r="AK17" s="3">
        <v>20.748</v>
      </c>
      <c r="AL17" s="3">
        <v>143.864</v>
      </c>
      <c r="AM17" s="3">
        <v>41.949</v>
      </c>
      <c r="AN17" s="3">
        <v>6</v>
      </c>
      <c r="AO17" s="3">
        <v>0.347</v>
      </c>
      <c r="AP17" s="3">
        <v>382.075</v>
      </c>
      <c r="AQ17" s="3">
        <v>24.621</v>
      </c>
      <c r="AR17" s="3">
        <v>47.783</v>
      </c>
      <c r="AS17" s="3">
        <v>5.679</v>
      </c>
      <c r="AT17" s="3">
        <v>23.07</v>
      </c>
      <c r="AU17" s="3">
        <v>5.344</v>
      </c>
      <c r="AV17" s="3">
        <v>1.735</v>
      </c>
      <c r="AW17" s="3">
        <v>5.231</v>
      </c>
      <c r="AX17" s="3">
        <v>0.805</v>
      </c>
      <c r="AY17" s="3">
        <v>4.493</v>
      </c>
      <c r="AZ17" s="3">
        <v>0.852</v>
      </c>
      <c r="BA17" s="3">
        <v>2.169</v>
      </c>
      <c r="BB17" s="3">
        <v>0.282</v>
      </c>
      <c r="BC17" s="3">
        <v>1.644</v>
      </c>
      <c r="BD17" s="3">
        <v>0.23</v>
      </c>
      <c r="BE17" s="5">
        <v>3.699</v>
      </c>
      <c r="BF17" s="5">
        <v>2.691</v>
      </c>
      <c r="BG17" s="5">
        <v>2.348</v>
      </c>
      <c r="BH17" s="5">
        <v>3.51</v>
      </c>
      <c r="BI17" s="5">
        <v>0.794</v>
      </c>
      <c r="BJ17" s="6">
        <f t="shared" si="6"/>
        <v>74.83586626139817</v>
      </c>
      <c r="BK17" s="5">
        <f t="shared" si="7"/>
        <v>7.472727272727273</v>
      </c>
      <c r="BL17" s="5">
        <f t="shared" si="8"/>
        <v>13.099125364431487</v>
      </c>
      <c r="BM17" s="5">
        <f t="shared" si="9"/>
        <v>0.8627337937454337</v>
      </c>
      <c r="BN17" s="5">
        <f t="shared" si="10"/>
        <v>0.6531223426919087</v>
      </c>
      <c r="BO17" s="3">
        <v>10</v>
      </c>
      <c r="BP17" s="9">
        <f t="shared" si="11"/>
        <v>52.832493702770776</v>
      </c>
      <c r="BQ17" s="8">
        <f t="shared" si="12"/>
        <v>0.32394951145298245</v>
      </c>
      <c r="BR17" s="5">
        <f t="shared" si="13"/>
        <v>1.1903349642314192</v>
      </c>
      <c r="BS17" s="5">
        <f t="shared" si="14"/>
        <v>1.5400878342993072</v>
      </c>
      <c r="BT17" s="9">
        <f t="shared" si="15"/>
        <v>52.832493702770776</v>
      </c>
    </row>
    <row r="18" spans="1:72" ht="13.5">
      <c r="A18" s="3">
        <v>16</v>
      </c>
      <c r="B18" s="10" t="s">
        <v>67</v>
      </c>
      <c r="C18" s="3" t="s">
        <v>93</v>
      </c>
      <c r="F18" s="3">
        <v>48.41</v>
      </c>
      <c r="G18" s="3">
        <v>2.44</v>
      </c>
      <c r="H18" s="3">
        <v>12.63</v>
      </c>
      <c r="I18" s="3">
        <v>12.9</v>
      </c>
      <c r="J18" s="5">
        <f t="shared" si="20"/>
        <v>10.449</v>
      </c>
      <c r="K18" s="5">
        <f t="shared" si="21"/>
        <v>1.29</v>
      </c>
      <c r="L18" s="3">
        <v>0.17</v>
      </c>
      <c r="M18" s="6">
        <v>9.07</v>
      </c>
      <c r="N18" s="3">
        <v>8.38</v>
      </c>
      <c r="O18" s="3">
        <v>3.9</v>
      </c>
      <c r="P18" s="3">
        <v>2.15</v>
      </c>
      <c r="Q18" s="3">
        <v>0.6</v>
      </c>
      <c r="R18" s="3">
        <v>0.08</v>
      </c>
      <c r="S18" s="3">
        <v>100.23</v>
      </c>
      <c r="T18" s="3">
        <v>61</v>
      </c>
      <c r="U18" s="3">
        <f t="shared" si="16"/>
        <v>28935.48387096774</v>
      </c>
      <c r="V18" s="3">
        <f t="shared" si="17"/>
        <v>14640</v>
      </c>
      <c r="W18" s="3">
        <f t="shared" si="18"/>
        <v>17840.42553191489</v>
      </c>
      <c r="X18" s="3">
        <f t="shared" si="19"/>
        <v>2619.718309859155</v>
      </c>
      <c r="Y18" s="3">
        <v>9.568</v>
      </c>
      <c r="Z18" s="3">
        <v>1.776</v>
      </c>
      <c r="AA18" s="3">
        <v>17.01</v>
      </c>
      <c r="AB18" s="3">
        <v>196.357</v>
      </c>
      <c r="AC18" s="3">
        <v>321.194</v>
      </c>
      <c r="AD18" s="3">
        <v>50.589</v>
      </c>
      <c r="AE18" s="3">
        <v>245.453</v>
      </c>
      <c r="AF18" s="3">
        <v>70.585</v>
      </c>
      <c r="AG18" s="3">
        <v>153.634</v>
      </c>
      <c r="AH18" s="3">
        <v>20.556</v>
      </c>
      <c r="AI18" s="3">
        <v>45.561</v>
      </c>
      <c r="AJ18" s="3">
        <v>676.837</v>
      </c>
      <c r="AK18" s="3">
        <v>26.383</v>
      </c>
      <c r="AL18" s="3">
        <v>237.595</v>
      </c>
      <c r="AM18" s="3">
        <v>69.557</v>
      </c>
      <c r="AN18" s="3">
        <v>6.4</v>
      </c>
      <c r="AO18" s="3">
        <v>1.027</v>
      </c>
      <c r="AP18" s="3">
        <v>537.088</v>
      </c>
      <c r="AQ18" s="3">
        <v>41.909</v>
      </c>
      <c r="AR18" s="3">
        <v>80.293</v>
      </c>
      <c r="AS18" s="3">
        <v>9.904</v>
      </c>
      <c r="AT18" s="3">
        <v>39.222</v>
      </c>
      <c r="AU18" s="3">
        <v>8.804</v>
      </c>
      <c r="AV18" s="3">
        <v>2.543</v>
      </c>
      <c r="AW18" s="3">
        <v>7.797</v>
      </c>
      <c r="AX18" s="3">
        <v>1.215</v>
      </c>
      <c r="AY18" s="3">
        <v>6.391</v>
      </c>
      <c r="AZ18" s="3">
        <v>1.159</v>
      </c>
      <c r="BA18" s="3">
        <v>2.624</v>
      </c>
      <c r="BB18" s="3">
        <v>0.341</v>
      </c>
      <c r="BC18" s="3">
        <v>1.89</v>
      </c>
      <c r="BD18" s="3">
        <v>0.253</v>
      </c>
      <c r="BE18" s="5">
        <v>6.204</v>
      </c>
      <c r="BF18" s="5">
        <v>4.481</v>
      </c>
      <c r="BG18" s="5">
        <v>3.804</v>
      </c>
      <c r="BH18" s="5">
        <v>6.626</v>
      </c>
      <c r="BI18" s="5">
        <v>1.617</v>
      </c>
      <c r="BJ18" s="6">
        <f t="shared" si="6"/>
        <v>127.38297872340425</v>
      </c>
      <c r="BK18" s="5">
        <f t="shared" si="7"/>
        <v>8.59090909090909</v>
      </c>
      <c r="BL18" s="5">
        <f t="shared" si="8"/>
        <v>18.632653061224488</v>
      </c>
      <c r="BM18" s="5">
        <f t="shared" si="9"/>
        <v>0.946031599053813</v>
      </c>
      <c r="BN18" s="5">
        <f t="shared" si="10"/>
        <v>0.5100213919349725</v>
      </c>
      <c r="BO18" s="3">
        <v>14.8</v>
      </c>
      <c r="BP18" s="9">
        <f t="shared" si="11"/>
        <v>43.0160791589363</v>
      </c>
      <c r="BQ18" s="8">
        <f t="shared" si="12"/>
        <v>0.530457947652452</v>
      </c>
      <c r="BR18" s="5">
        <f t="shared" si="13"/>
        <v>1.1904992906508727</v>
      </c>
      <c r="BS18" s="5">
        <f t="shared" si="14"/>
        <v>1.2338498751888813</v>
      </c>
      <c r="BT18" s="9">
        <f t="shared" si="15"/>
        <v>43.0160791589363</v>
      </c>
    </row>
    <row r="19" spans="1:72" ht="13.5">
      <c r="A19" s="3">
        <v>17</v>
      </c>
      <c r="B19" s="10" t="s">
        <v>68</v>
      </c>
      <c r="C19" s="3" t="s">
        <v>93</v>
      </c>
      <c r="F19" s="3">
        <v>48.58</v>
      </c>
      <c r="G19" s="3">
        <v>2.08</v>
      </c>
      <c r="H19" s="3">
        <v>12.65</v>
      </c>
      <c r="I19" s="3">
        <v>12.27</v>
      </c>
      <c r="J19" s="5">
        <f t="shared" si="20"/>
        <v>9.938699999999999</v>
      </c>
      <c r="K19" s="5">
        <f t="shared" si="21"/>
        <v>1.227</v>
      </c>
      <c r="L19" s="3">
        <v>0.17</v>
      </c>
      <c r="M19" s="6">
        <v>10.59</v>
      </c>
      <c r="N19" s="3">
        <v>9.32</v>
      </c>
      <c r="O19" s="3">
        <v>3.28</v>
      </c>
      <c r="P19" s="3">
        <v>1.41</v>
      </c>
      <c r="Q19" s="3">
        <v>0.49</v>
      </c>
      <c r="R19" s="3">
        <v>0</v>
      </c>
      <c r="S19" s="3">
        <v>100.11</v>
      </c>
      <c r="T19" s="3">
        <v>65.7</v>
      </c>
      <c r="U19" s="3">
        <f t="shared" si="16"/>
        <v>24335.483870967742</v>
      </c>
      <c r="V19" s="3">
        <f t="shared" si="17"/>
        <v>12480.000000000002</v>
      </c>
      <c r="W19" s="3">
        <f t="shared" si="18"/>
        <v>11700</v>
      </c>
      <c r="X19" s="3">
        <f t="shared" si="19"/>
        <v>2139.43661971831</v>
      </c>
      <c r="Y19" s="3">
        <v>7.356</v>
      </c>
      <c r="Z19" s="3">
        <v>1.357</v>
      </c>
      <c r="AA19" s="3">
        <v>22.822</v>
      </c>
      <c r="AB19" s="3">
        <v>216.718</v>
      </c>
      <c r="AC19" s="3">
        <v>428.679</v>
      </c>
      <c r="AD19" s="3">
        <v>54.796</v>
      </c>
      <c r="AE19" s="3">
        <v>283.542</v>
      </c>
      <c r="AF19" s="3">
        <v>137.572</v>
      </c>
      <c r="AG19" s="3">
        <v>121.166</v>
      </c>
      <c r="AH19" s="3">
        <v>18.032</v>
      </c>
      <c r="AI19" s="3">
        <v>28.106</v>
      </c>
      <c r="AJ19" s="3">
        <v>478.92</v>
      </c>
      <c r="AK19" s="3">
        <v>21.663</v>
      </c>
      <c r="AL19" s="3">
        <v>146.359</v>
      </c>
      <c r="AM19" s="3">
        <v>43.238</v>
      </c>
      <c r="AN19" s="3">
        <v>5.43</v>
      </c>
      <c r="AO19" s="3">
        <v>0.317</v>
      </c>
      <c r="AP19" s="3">
        <v>396.397</v>
      </c>
      <c r="AQ19" s="3">
        <v>26.302</v>
      </c>
      <c r="AR19" s="3">
        <v>47.765</v>
      </c>
      <c r="AS19" s="3">
        <v>6.288</v>
      </c>
      <c r="AT19" s="3">
        <v>25.813</v>
      </c>
      <c r="AU19" s="3">
        <v>5.835</v>
      </c>
      <c r="AV19" s="3">
        <v>1.956</v>
      </c>
      <c r="AW19" s="3">
        <v>5.867</v>
      </c>
      <c r="AX19" s="3">
        <v>0.863</v>
      </c>
      <c r="AY19" s="3">
        <v>4.791</v>
      </c>
      <c r="AZ19" s="3">
        <v>0.886</v>
      </c>
      <c r="BA19" s="3">
        <v>2.172</v>
      </c>
      <c r="BB19" s="3">
        <v>0.28</v>
      </c>
      <c r="BC19" s="3">
        <v>1.635</v>
      </c>
      <c r="BD19" s="3">
        <v>0.225</v>
      </c>
      <c r="BE19" s="5">
        <v>4</v>
      </c>
      <c r="BF19" s="5">
        <v>2.66</v>
      </c>
      <c r="BG19" s="5">
        <v>2.654</v>
      </c>
      <c r="BH19" s="5">
        <v>3.524</v>
      </c>
      <c r="BI19" s="5">
        <v>0.871</v>
      </c>
      <c r="BJ19" s="6">
        <f t="shared" si="6"/>
        <v>79.94528875379939</v>
      </c>
      <c r="BK19" s="5">
        <f t="shared" si="7"/>
        <v>7.431818181818182</v>
      </c>
      <c r="BL19" s="5">
        <f t="shared" si="8"/>
        <v>13.96793002915452</v>
      </c>
      <c r="BM19" s="5">
        <f t="shared" si="9"/>
        <v>0.9048810596035064</v>
      </c>
      <c r="BN19" s="5">
        <f t="shared" si="10"/>
        <v>0.6198228576686304</v>
      </c>
      <c r="BO19" s="3">
        <v>10.8</v>
      </c>
      <c r="BP19" s="9">
        <f t="shared" si="11"/>
        <v>49.64179104477612</v>
      </c>
      <c r="BQ19" s="8">
        <f t="shared" si="12"/>
        <v>0.3584847233469033</v>
      </c>
      <c r="BR19" s="5">
        <f t="shared" si="13"/>
        <v>1.196725900387657</v>
      </c>
      <c r="BS19" s="5">
        <f t="shared" si="14"/>
        <v>1.4997947349842733</v>
      </c>
      <c r="BT19" s="9">
        <f t="shared" si="15"/>
        <v>49.64179104477612</v>
      </c>
    </row>
    <row r="20" spans="1:72" ht="13.5">
      <c r="A20" s="3">
        <v>18</v>
      </c>
      <c r="B20" s="10" t="s">
        <v>61</v>
      </c>
      <c r="C20" s="3" t="s">
        <v>90</v>
      </c>
      <c r="F20" s="3">
        <v>48.4</v>
      </c>
      <c r="G20" s="3">
        <v>2.18</v>
      </c>
      <c r="H20" s="3">
        <v>12.97</v>
      </c>
      <c r="I20" s="3">
        <v>11.52</v>
      </c>
      <c r="J20" s="5">
        <f t="shared" si="20"/>
        <v>9.331199999999999</v>
      </c>
      <c r="K20" s="5">
        <f t="shared" si="21"/>
        <v>1.152</v>
      </c>
      <c r="L20" s="3">
        <v>0.16</v>
      </c>
      <c r="M20" s="6">
        <v>10.35</v>
      </c>
      <c r="N20" s="3">
        <v>8.64</v>
      </c>
      <c r="O20" s="3">
        <v>3.29</v>
      </c>
      <c r="P20" s="3">
        <v>1.64</v>
      </c>
      <c r="Q20" s="3">
        <v>0.47</v>
      </c>
      <c r="R20" s="3">
        <v>0.18</v>
      </c>
      <c r="S20" s="3">
        <v>99.76</v>
      </c>
      <c r="T20" s="3">
        <v>66.6</v>
      </c>
      <c r="U20" s="3">
        <f t="shared" si="16"/>
        <v>24409.677419354837</v>
      </c>
      <c r="V20" s="3">
        <f t="shared" si="17"/>
        <v>13080.000000000004</v>
      </c>
      <c r="W20" s="3">
        <f t="shared" si="18"/>
        <v>13608.51063829787</v>
      </c>
      <c r="X20" s="3">
        <f t="shared" si="19"/>
        <v>2052.112676056338</v>
      </c>
      <c r="Y20" s="3">
        <v>7.58</v>
      </c>
      <c r="Z20" s="3">
        <v>1.354</v>
      </c>
      <c r="AA20" s="3">
        <v>21.759</v>
      </c>
      <c r="AB20" s="3">
        <v>198.524</v>
      </c>
      <c r="AC20" s="3">
        <v>445.169</v>
      </c>
      <c r="AD20" s="3">
        <v>48.617</v>
      </c>
      <c r="AE20" s="3">
        <v>303.271</v>
      </c>
      <c r="AF20" s="3">
        <v>162.671</v>
      </c>
      <c r="AG20" s="3">
        <v>111.225</v>
      </c>
      <c r="AH20" s="3">
        <v>18.097</v>
      </c>
      <c r="AI20" s="3">
        <v>32.993</v>
      </c>
      <c r="AJ20" s="3">
        <v>443.031</v>
      </c>
      <c r="AK20" s="3">
        <v>20.334</v>
      </c>
      <c r="AL20" s="3">
        <v>174.82</v>
      </c>
      <c r="AM20" s="3">
        <v>45.102</v>
      </c>
      <c r="AN20" s="3">
        <v>15.6</v>
      </c>
      <c r="AO20" s="3">
        <v>0.586</v>
      </c>
      <c r="AP20" s="3">
        <v>429.526</v>
      </c>
      <c r="AQ20" s="3">
        <v>26.475</v>
      </c>
      <c r="AR20" s="3">
        <v>51.724</v>
      </c>
      <c r="AS20" s="3">
        <v>6.312</v>
      </c>
      <c r="AT20" s="3">
        <v>25.466</v>
      </c>
      <c r="AU20" s="3">
        <v>5.617</v>
      </c>
      <c r="AV20" s="3">
        <v>1.869</v>
      </c>
      <c r="AW20" s="3">
        <v>5.736</v>
      </c>
      <c r="AX20" s="3">
        <v>0.844</v>
      </c>
      <c r="AY20" s="3">
        <v>4.541</v>
      </c>
      <c r="AZ20" s="3">
        <v>0.812</v>
      </c>
      <c r="BA20" s="3">
        <v>1.937</v>
      </c>
      <c r="BB20" s="3">
        <v>0.263</v>
      </c>
      <c r="BC20" s="3">
        <v>1.556</v>
      </c>
      <c r="BD20" s="3">
        <v>0.218</v>
      </c>
      <c r="BE20" s="5">
        <v>4.415</v>
      </c>
      <c r="BF20" s="5">
        <v>2.884</v>
      </c>
      <c r="BG20" s="5">
        <v>4.402</v>
      </c>
      <c r="BH20" s="5">
        <v>4.112</v>
      </c>
      <c r="BI20" s="5">
        <v>1.009</v>
      </c>
      <c r="BJ20" s="6">
        <f t="shared" si="6"/>
        <v>80.47112462006079</v>
      </c>
      <c r="BK20" s="5">
        <f t="shared" si="7"/>
        <v>7.072727272727273</v>
      </c>
      <c r="BL20" s="5">
        <f t="shared" si="8"/>
        <v>13.239067055393585</v>
      </c>
      <c r="BM20" s="5">
        <f t="shared" si="9"/>
        <v>0.8857905372695676</v>
      </c>
      <c r="BN20" s="5">
        <f t="shared" si="10"/>
        <v>0.6687656803590303</v>
      </c>
      <c r="BO20" s="3">
        <v>11.4</v>
      </c>
      <c r="BP20" s="9">
        <f t="shared" si="11"/>
        <v>44.699702675916754</v>
      </c>
      <c r="BQ20" s="8">
        <f t="shared" si="12"/>
        <v>0.36891438660136155</v>
      </c>
      <c r="BR20" s="5">
        <f t="shared" si="13"/>
        <v>1.2326160478578634</v>
      </c>
      <c r="BS20" s="5">
        <f t="shared" si="14"/>
        <v>1.3770777060149666</v>
      </c>
      <c r="BT20" s="9">
        <f t="shared" si="15"/>
        <v>44.699702675916754</v>
      </c>
    </row>
    <row r="21" spans="1:72" ht="13.5">
      <c r="A21" s="3">
        <v>19</v>
      </c>
      <c r="B21" s="10" t="s">
        <v>62</v>
      </c>
      <c r="C21" s="3" t="s">
        <v>85</v>
      </c>
      <c r="F21" s="3">
        <v>48.79</v>
      </c>
      <c r="G21" s="3">
        <v>2</v>
      </c>
      <c r="H21" s="3">
        <v>12.62</v>
      </c>
      <c r="I21" s="3">
        <v>12.11</v>
      </c>
      <c r="J21" s="5">
        <f t="shared" si="20"/>
        <v>9.809099999999999</v>
      </c>
      <c r="K21" s="5">
        <f t="shared" si="21"/>
        <v>1.211</v>
      </c>
      <c r="L21" s="3">
        <v>0.16</v>
      </c>
      <c r="M21" s="6">
        <v>10.88</v>
      </c>
      <c r="N21" s="3">
        <v>8.65</v>
      </c>
      <c r="O21" s="3">
        <v>3.19</v>
      </c>
      <c r="P21" s="3">
        <v>1.5</v>
      </c>
      <c r="Q21" s="3">
        <v>0.43</v>
      </c>
      <c r="R21" s="3">
        <v>0.3</v>
      </c>
      <c r="S21" s="3">
        <v>99.7</v>
      </c>
      <c r="T21" s="3">
        <v>66.6</v>
      </c>
      <c r="U21" s="3">
        <f t="shared" si="16"/>
        <v>23667.74193548387</v>
      </c>
      <c r="V21" s="3">
        <f t="shared" si="17"/>
        <v>12000.000000000002</v>
      </c>
      <c r="W21" s="3">
        <f t="shared" si="18"/>
        <v>12446.808510638297</v>
      </c>
      <c r="X21" s="3">
        <f t="shared" si="19"/>
        <v>1877.4647887323943</v>
      </c>
      <c r="Y21" s="3">
        <v>7.202</v>
      </c>
      <c r="Z21" s="3">
        <v>1.302</v>
      </c>
      <c r="AA21" s="3">
        <v>22.387</v>
      </c>
      <c r="AB21" s="3">
        <v>200.672</v>
      </c>
      <c r="AC21" s="3">
        <v>479.658</v>
      </c>
      <c r="AD21" s="3">
        <v>50.831</v>
      </c>
      <c r="AE21" s="3">
        <v>350.856</v>
      </c>
      <c r="AF21" s="3">
        <v>211.548</v>
      </c>
      <c r="AG21" s="3">
        <v>109.828</v>
      </c>
      <c r="AH21" s="3">
        <v>18.015</v>
      </c>
      <c r="AI21" s="3">
        <v>29.291</v>
      </c>
      <c r="AJ21" s="3">
        <v>442.789</v>
      </c>
      <c r="AK21" s="3">
        <v>20.35</v>
      </c>
      <c r="AL21" s="3">
        <v>165.51</v>
      </c>
      <c r="AM21" s="3">
        <v>41.86</v>
      </c>
      <c r="AN21" s="3">
        <v>6.3</v>
      </c>
      <c r="AO21" s="3">
        <v>0.449</v>
      </c>
      <c r="AP21" s="3">
        <v>415.918</v>
      </c>
      <c r="AQ21" s="3">
        <v>25.17</v>
      </c>
      <c r="AR21" s="3">
        <v>49.375</v>
      </c>
      <c r="AS21" s="3">
        <v>6.011</v>
      </c>
      <c r="AT21" s="3">
        <v>23.966</v>
      </c>
      <c r="AU21" s="3">
        <v>5.51</v>
      </c>
      <c r="AV21" s="3">
        <v>1.78</v>
      </c>
      <c r="AW21" s="3">
        <v>5.359</v>
      </c>
      <c r="AX21" s="3">
        <v>0.795</v>
      </c>
      <c r="AY21" s="3">
        <v>4.372</v>
      </c>
      <c r="AZ21" s="3">
        <v>0.803</v>
      </c>
      <c r="BA21" s="3">
        <v>1.929</v>
      </c>
      <c r="BB21" s="3">
        <v>0.27</v>
      </c>
      <c r="BC21" s="3">
        <v>1.611</v>
      </c>
      <c r="BD21" s="3">
        <v>0.225</v>
      </c>
      <c r="BE21" s="5">
        <v>4.226</v>
      </c>
      <c r="BF21" s="5">
        <v>2.707</v>
      </c>
      <c r="BG21" s="5">
        <v>4.073</v>
      </c>
      <c r="BH21" s="5">
        <v>3.965</v>
      </c>
      <c r="BI21" s="5">
        <v>0.972</v>
      </c>
      <c r="BJ21" s="6">
        <f t="shared" si="6"/>
        <v>76.50455927051672</v>
      </c>
      <c r="BK21" s="5">
        <f t="shared" si="7"/>
        <v>7.322727272727272</v>
      </c>
      <c r="BL21" s="5">
        <f t="shared" si="8"/>
        <v>12.746355685131194</v>
      </c>
      <c r="BM21" s="5">
        <f t="shared" si="9"/>
        <v>0.8456102984532791</v>
      </c>
      <c r="BN21" s="5">
        <f t="shared" si="10"/>
        <v>0.641858457739513</v>
      </c>
      <c r="BO21" s="3">
        <v>10.4</v>
      </c>
      <c r="BP21" s="9">
        <f t="shared" si="11"/>
        <v>43.065843621399175</v>
      </c>
      <c r="BQ21" s="8">
        <f t="shared" si="12"/>
        <v>0.40845134917913595</v>
      </c>
      <c r="BR21" s="5">
        <f t="shared" si="13"/>
        <v>1.2599624236382223</v>
      </c>
      <c r="BS21" s="5">
        <f t="shared" si="14"/>
        <v>1.4644121403838426</v>
      </c>
      <c r="BT21" s="9">
        <f t="shared" si="15"/>
        <v>43.065843621399175</v>
      </c>
    </row>
    <row r="22" spans="1:72" ht="13.5">
      <c r="A22" s="3">
        <v>20</v>
      </c>
      <c r="B22" s="10" t="s">
        <v>69</v>
      </c>
      <c r="C22" s="3" t="s">
        <v>89</v>
      </c>
      <c r="F22" s="3">
        <v>47.17</v>
      </c>
      <c r="G22" s="3">
        <v>2.27</v>
      </c>
      <c r="H22" s="3">
        <v>12.33</v>
      </c>
      <c r="I22" s="3">
        <v>13.07</v>
      </c>
      <c r="J22" s="5">
        <f t="shared" si="20"/>
        <v>10.5867</v>
      </c>
      <c r="K22" s="5">
        <f t="shared" si="21"/>
        <v>1.3070000000000002</v>
      </c>
      <c r="L22" s="3">
        <v>0.17</v>
      </c>
      <c r="M22" s="6">
        <v>10.95</v>
      </c>
      <c r="N22" s="3">
        <v>9.52</v>
      </c>
      <c r="O22" s="3">
        <v>3</v>
      </c>
      <c r="P22" s="3">
        <v>1.64</v>
      </c>
      <c r="Q22" s="3">
        <v>0.51</v>
      </c>
      <c r="R22" s="3">
        <v>0.34</v>
      </c>
      <c r="S22" s="3">
        <v>100.11</v>
      </c>
      <c r="T22" s="3">
        <v>65.1</v>
      </c>
      <c r="U22" s="3">
        <f t="shared" si="16"/>
        <v>22258.06451612903</v>
      </c>
      <c r="V22" s="3">
        <f t="shared" si="17"/>
        <v>13620.000000000002</v>
      </c>
      <c r="W22" s="3">
        <f t="shared" si="18"/>
        <v>13608.51063829787</v>
      </c>
      <c r="X22" s="3">
        <f t="shared" si="19"/>
        <v>2226.760563380282</v>
      </c>
      <c r="Y22" s="3">
        <v>6.538</v>
      </c>
      <c r="Z22" s="3">
        <v>1.297</v>
      </c>
      <c r="AA22" s="3">
        <v>23.39</v>
      </c>
      <c r="AB22" s="3">
        <v>228.713</v>
      </c>
      <c r="AC22" s="3">
        <v>452.983</v>
      </c>
      <c r="AD22" s="3">
        <v>54.971</v>
      </c>
      <c r="AE22" s="3">
        <v>293.715</v>
      </c>
      <c r="AF22" s="3">
        <v>104.384</v>
      </c>
      <c r="AG22" s="3">
        <v>126.529</v>
      </c>
      <c r="AH22" s="3">
        <v>17.608</v>
      </c>
      <c r="AI22" s="3">
        <v>30.565</v>
      </c>
      <c r="AJ22" s="3">
        <v>452.332</v>
      </c>
      <c r="AK22" s="3">
        <v>20.958</v>
      </c>
      <c r="AL22" s="3">
        <v>163.821</v>
      </c>
      <c r="AM22" s="3">
        <v>44.624</v>
      </c>
      <c r="AN22" s="3">
        <v>8.76</v>
      </c>
      <c r="AO22" s="3">
        <v>0.438</v>
      </c>
      <c r="AP22" s="3">
        <v>440.158</v>
      </c>
      <c r="AQ22" s="3">
        <v>26.72</v>
      </c>
      <c r="AR22" s="3">
        <v>53.134</v>
      </c>
      <c r="AS22" s="3">
        <v>6.569</v>
      </c>
      <c r="AT22" s="3">
        <v>26.601</v>
      </c>
      <c r="AU22" s="3">
        <v>6.105</v>
      </c>
      <c r="AV22" s="3">
        <v>1.936</v>
      </c>
      <c r="AW22" s="3">
        <v>5.686</v>
      </c>
      <c r="AX22" s="3">
        <v>0.865</v>
      </c>
      <c r="AY22" s="3">
        <v>4.765</v>
      </c>
      <c r="AZ22" s="3">
        <v>0.885</v>
      </c>
      <c r="BA22" s="3">
        <v>2.086</v>
      </c>
      <c r="BB22" s="3">
        <v>0.283</v>
      </c>
      <c r="BC22" s="3">
        <v>1.651</v>
      </c>
      <c r="BD22" s="3">
        <v>0.221</v>
      </c>
      <c r="BE22" s="5">
        <v>4.098</v>
      </c>
      <c r="BF22" s="5">
        <v>2.6</v>
      </c>
      <c r="BG22" s="5">
        <v>2.449</v>
      </c>
      <c r="BH22" s="5">
        <v>3.645</v>
      </c>
      <c r="BI22" s="5">
        <v>0.868</v>
      </c>
      <c r="BJ22" s="6">
        <f t="shared" si="6"/>
        <v>81.21580547112461</v>
      </c>
      <c r="BK22" s="5">
        <f t="shared" si="7"/>
        <v>7.504545454545455</v>
      </c>
      <c r="BL22" s="5">
        <f t="shared" si="8"/>
        <v>13.89212827988338</v>
      </c>
      <c r="BM22" s="5">
        <f t="shared" si="9"/>
        <v>0.8895969091008189</v>
      </c>
      <c r="BN22" s="5">
        <f t="shared" si="10"/>
        <v>0.6694620552813981</v>
      </c>
      <c r="BO22" s="3">
        <v>10.8</v>
      </c>
      <c r="BP22" s="9">
        <f t="shared" si="11"/>
        <v>51.41013824884793</v>
      </c>
      <c r="BQ22" s="8">
        <f t="shared" si="12"/>
        <v>0.3614504187150698</v>
      </c>
      <c r="BR22" s="5">
        <f t="shared" si="13"/>
        <v>1.159806820573462</v>
      </c>
      <c r="BS22" s="5">
        <f t="shared" si="14"/>
        <v>1.4336150173099627</v>
      </c>
      <c r="BT22" s="9">
        <f t="shared" si="15"/>
        <v>51.41013824884793</v>
      </c>
    </row>
    <row r="23" spans="1:72" ht="13.5">
      <c r="A23" s="3">
        <v>21</v>
      </c>
      <c r="B23" s="10" t="s">
        <v>70</v>
      </c>
      <c r="C23" s="3" t="s">
        <v>94</v>
      </c>
      <c r="F23" s="3">
        <v>47.77</v>
      </c>
      <c r="G23" s="3">
        <v>1.96</v>
      </c>
      <c r="H23" s="3">
        <v>12.19</v>
      </c>
      <c r="I23" s="3">
        <v>12.76</v>
      </c>
      <c r="J23" s="5">
        <f t="shared" si="20"/>
        <v>10.3356</v>
      </c>
      <c r="K23" s="5">
        <f t="shared" si="21"/>
        <v>1.276</v>
      </c>
      <c r="L23" s="3">
        <v>0.16</v>
      </c>
      <c r="M23" s="6">
        <v>12.97</v>
      </c>
      <c r="N23" s="3">
        <v>8.55</v>
      </c>
      <c r="O23" s="3">
        <v>2.78</v>
      </c>
      <c r="P23" s="3">
        <v>1.24</v>
      </c>
      <c r="Q23" s="3">
        <v>0.39</v>
      </c>
      <c r="R23" s="3">
        <v>0</v>
      </c>
      <c r="S23" s="3">
        <v>99.82</v>
      </c>
      <c r="T23" s="3">
        <v>69.3</v>
      </c>
      <c r="U23" s="3">
        <f t="shared" si="16"/>
        <v>20625.8064516129</v>
      </c>
      <c r="V23" s="3">
        <f t="shared" si="17"/>
        <v>11760.000000000002</v>
      </c>
      <c r="W23" s="3">
        <f t="shared" si="18"/>
        <v>10289.361702127659</v>
      </c>
      <c r="X23" s="3">
        <f t="shared" si="19"/>
        <v>1702.8169014084508</v>
      </c>
      <c r="Y23" s="3">
        <v>5.916</v>
      </c>
      <c r="Z23" s="3">
        <v>1.071</v>
      </c>
      <c r="AA23" s="3">
        <v>21.868</v>
      </c>
      <c r="AB23" s="3">
        <v>213.208</v>
      </c>
      <c r="AC23" s="3">
        <v>637.297</v>
      </c>
      <c r="AD23" s="3">
        <v>60.616</v>
      </c>
      <c r="AE23" s="3">
        <v>446.005</v>
      </c>
      <c r="AF23" s="3">
        <v>240.478</v>
      </c>
      <c r="AG23" s="3">
        <v>115.618</v>
      </c>
      <c r="AH23" s="3">
        <v>16.566</v>
      </c>
      <c r="AI23" s="3">
        <v>24.588</v>
      </c>
      <c r="AJ23" s="3">
        <v>390.924</v>
      </c>
      <c r="AK23" s="3">
        <v>19.738</v>
      </c>
      <c r="AL23" s="3">
        <v>136.476</v>
      </c>
      <c r="AM23" s="3">
        <v>35.209</v>
      </c>
      <c r="AN23" s="3">
        <v>5.45</v>
      </c>
      <c r="AO23" s="3">
        <v>0.256</v>
      </c>
      <c r="AP23" s="3">
        <v>349.32</v>
      </c>
      <c r="AQ23" s="3">
        <v>21.268</v>
      </c>
      <c r="AR23" s="3">
        <v>42.75</v>
      </c>
      <c r="AS23" s="3">
        <v>5.242</v>
      </c>
      <c r="AT23" s="3">
        <v>21.4</v>
      </c>
      <c r="AU23" s="3">
        <v>5.03</v>
      </c>
      <c r="AV23" s="3">
        <v>1.693</v>
      </c>
      <c r="AW23" s="3">
        <v>5.079</v>
      </c>
      <c r="AX23" s="3">
        <v>0.793</v>
      </c>
      <c r="AY23" s="3">
        <v>4.347</v>
      </c>
      <c r="AZ23" s="3">
        <v>0.773</v>
      </c>
      <c r="BA23" s="3">
        <v>1.885</v>
      </c>
      <c r="BB23" s="3">
        <v>0.248</v>
      </c>
      <c r="BC23" s="3">
        <v>1.377</v>
      </c>
      <c r="BD23" s="3">
        <v>0.189</v>
      </c>
      <c r="BE23" s="5">
        <v>3.423</v>
      </c>
      <c r="BF23" s="5">
        <v>2.108</v>
      </c>
      <c r="BG23" s="5">
        <v>2.458</v>
      </c>
      <c r="BH23" s="5">
        <v>2.599</v>
      </c>
      <c r="BI23" s="5">
        <v>0.631</v>
      </c>
      <c r="BJ23" s="6">
        <f t="shared" si="6"/>
        <v>64.64437689969604</v>
      </c>
      <c r="BK23" s="5">
        <f t="shared" si="7"/>
        <v>6.259090909090909</v>
      </c>
      <c r="BL23" s="5">
        <f t="shared" si="8"/>
        <v>12.673469387755102</v>
      </c>
      <c r="BM23" s="5">
        <f t="shared" si="9"/>
        <v>0.9871388910735229</v>
      </c>
      <c r="BN23" s="5">
        <f t="shared" si="10"/>
        <v>0.6653238825388222</v>
      </c>
      <c r="BO23" s="3">
        <v>10.3</v>
      </c>
      <c r="BP23" s="9">
        <f t="shared" si="11"/>
        <v>55.7987321711569</v>
      </c>
      <c r="BQ23" s="8">
        <f t="shared" si="12"/>
        <v>0.3946877486773721</v>
      </c>
      <c r="BR23" s="5">
        <f t="shared" si="13"/>
        <v>1.2793859546767166</v>
      </c>
      <c r="BS23" s="5">
        <f t="shared" si="14"/>
        <v>1.472986809706243</v>
      </c>
      <c r="BT23" s="9">
        <f t="shared" si="15"/>
        <v>55.7987321711569</v>
      </c>
    </row>
    <row r="24" spans="1:72" ht="13.5">
      <c r="A24" s="3">
        <v>22</v>
      </c>
      <c r="B24" s="10" t="s">
        <v>65</v>
      </c>
      <c r="C24" s="3" t="s">
        <v>92</v>
      </c>
      <c r="F24" s="3">
        <v>48.49</v>
      </c>
      <c r="G24" s="3">
        <v>2.81</v>
      </c>
      <c r="H24" s="3">
        <v>12.74</v>
      </c>
      <c r="I24" s="3">
        <v>14.47</v>
      </c>
      <c r="J24" s="5">
        <f t="shared" si="20"/>
        <v>11.7207</v>
      </c>
      <c r="K24" s="5">
        <f t="shared" si="21"/>
        <v>1.447</v>
      </c>
      <c r="L24" s="3">
        <v>0.18</v>
      </c>
      <c r="M24" s="6">
        <v>6.89</v>
      </c>
      <c r="N24" s="3">
        <v>8.87</v>
      </c>
      <c r="O24" s="3">
        <v>3.83</v>
      </c>
      <c r="P24" s="3">
        <v>2.49</v>
      </c>
      <c r="Q24" s="3">
        <v>0.87</v>
      </c>
      <c r="R24" s="3">
        <v>0</v>
      </c>
      <c r="S24" s="3">
        <v>100.67</v>
      </c>
      <c r="T24" s="3">
        <v>51.4</v>
      </c>
      <c r="U24" s="3">
        <f t="shared" si="16"/>
        <v>28416.129032258064</v>
      </c>
      <c r="V24" s="3">
        <f t="shared" si="17"/>
        <v>16860</v>
      </c>
      <c r="W24" s="3">
        <f t="shared" si="18"/>
        <v>20661.702127659573</v>
      </c>
      <c r="X24" s="3">
        <f t="shared" si="19"/>
        <v>3798.5915492957743</v>
      </c>
      <c r="Y24" s="3">
        <v>10.952</v>
      </c>
      <c r="Z24" s="3">
        <v>1.918</v>
      </c>
      <c r="AA24" s="3">
        <v>14.306</v>
      </c>
      <c r="AB24" s="3">
        <v>172.716</v>
      </c>
      <c r="AC24" s="3">
        <v>222.363</v>
      </c>
      <c r="AD24" s="3">
        <v>45.455</v>
      </c>
      <c r="AE24" s="3">
        <v>174.252</v>
      </c>
      <c r="AF24" s="3">
        <v>97.238</v>
      </c>
      <c r="AG24" s="3">
        <v>189.22</v>
      </c>
      <c r="AH24" s="3">
        <v>23.132</v>
      </c>
      <c r="AI24" s="3">
        <v>57.396</v>
      </c>
      <c r="AJ24" s="3">
        <v>745.863</v>
      </c>
      <c r="AK24" s="3">
        <v>33.773</v>
      </c>
      <c r="AL24" s="3">
        <v>266.528</v>
      </c>
      <c r="AM24" s="3">
        <v>83.881</v>
      </c>
      <c r="AN24" s="3">
        <v>17.7</v>
      </c>
      <c r="AO24" s="3">
        <v>1.137</v>
      </c>
      <c r="AP24" s="3">
        <v>612.382</v>
      </c>
      <c r="AQ24" s="3">
        <v>49.318</v>
      </c>
      <c r="AR24" s="3">
        <v>100.536</v>
      </c>
      <c r="AS24" s="3">
        <v>13.107</v>
      </c>
      <c r="AT24" s="3">
        <v>54.766</v>
      </c>
      <c r="AU24" s="3">
        <v>12.493</v>
      </c>
      <c r="AV24" s="3">
        <v>3.643</v>
      </c>
      <c r="AW24" s="3">
        <v>11.242</v>
      </c>
      <c r="AX24" s="3">
        <v>1.669</v>
      </c>
      <c r="AY24" s="3">
        <v>8.656</v>
      </c>
      <c r="AZ24" s="3">
        <v>1.43</v>
      </c>
      <c r="BA24" s="3">
        <v>3.14</v>
      </c>
      <c r="BB24" s="3">
        <v>0.363</v>
      </c>
      <c r="BC24" s="3">
        <v>1.937</v>
      </c>
      <c r="BD24" s="3">
        <v>0.253</v>
      </c>
      <c r="BE24" s="5">
        <v>7.371</v>
      </c>
      <c r="BF24" s="5">
        <v>6.078</v>
      </c>
      <c r="BG24" s="5">
        <v>5.102</v>
      </c>
      <c r="BH24" s="5">
        <v>7.351</v>
      </c>
      <c r="BI24" s="5">
        <v>1.673</v>
      </c>
      <c r="BJ24" s="6">
        <f t="shared" si="6"/>
        <v>149.90273556231003</v>
      </c>
      <c r="BK24" s="5">
        <f t="shared" si="7"/>
        <v>8.804545454545455</v>
      </c>
      <c r="BL24" s="5">
        <f t="shared" si="8"/>
        <v>25.23615160349854</v>
      </c>
      <c r="BM24" s="5">
        <f t="shared" si="9"/>
        <v>1.1981615597827882</v>
      </c>
      <c r="BN24" s="5">
        <f t="shared" si="10"/>
        <v>0.41532433808770103</v>
      </c>
      <c r="BO24" s="3">
        <v>17</v>
      </c>
      <c r="BP24" s="9">
        <f t="shared" si="11"/>
        <v>50.13807531380753</v>
      </c>
      <c r="BQ24" s="8">
        <f t="shared" si="12"/>
        <v>0.6184519705728875</v>
      </c>
      <c r="BR24" s="5">
        <f t="shared" si="13"/>
        <v>1.1398726139288136</v>
      </c>
      <c r="BS24" s="5">
        <f t="shared" si="14"/>
        <v>1.1494903129758336</v>
      </c>
      <c r="BT24" s="9">
        <f t="shared" si="15"/>
        <v>50.13807531380753</v>
      </c>
    </row>
    <row r="25" spans="1:72" ht="13.5">
      <c r="A25" s="11">
        <v>23</v>
      </c>
      <c r="B25" s="12" t="s">
        <v>66</v>
      </c>
      <c r="C25" s="11" t="s">
        <v>88</v>
      </c>
      <c r="D25" s="11"/>
      <c r="E25" s="11"/>
      <c r="F25" s="11">
        <v>49.93</v>
      </c>
      <c r="G25" s="11">
        <v>2.04</v>
      </c>
      <c r="H25" s="11">
        <v>12.97</v>
      </c>
      <c r="I25" s="11">
        <v>12.19</v>
      </c>
      <c r="J25" s="13">
        <f t="shared" si="20"/>
        <v>9.873899999999999</v>
      </c>
      <c r="K25" s="13">
        <f t="shared" si="21"/>
        <v>1.219</v>
      </c>
      <c r="L25" s="11">
        <v>0.17</v>
      </c>
      <c r="M25" s="14">
        <v>9.22</v>
      </c>
      <c r="N25" s="11">
        <v>9.63</v>
      </c>
      <c r="O25" s="11">
        <v>3.15</v>
      </c>
      <c r="P25" s="11">
        <v>1.21</v>
      </c>
      <c r="Q25" s="11">
        <v>0.37</v>
      </c>
      <c r="R25" s="11">
        <v>0</v>
      </c>
      <c r="S25" s="11">
        <v>100.08</v>
      </c>
      <c r="T25" s="11">
        <v>62.7</v>
      </c>
      <c r="U25" s="11">
        <f t="shared" si="16"/>
        <v>23370.96774193548</v>
      </c>
      <c r="V25" s="11">
        <f t="shared" si="17"/>
        <v>12240.000000000002</v>
      </c>
      <c r="W25" s="11">
        <f t="shared" si="18"/>
        <v>10040.425531914894</v>
      </c>
      <c r="X25" s="11">
        <f t="shared" si="19"/>
        <v>1615.4929577464789</v>
      </c>
      <c r="Y25" s="11">
        <v>7.019</v>
      </c>
      <c r="Z25" s="11">
        <v>1.09</v>
      </c>
      <c r="AA25" s="11">
        <v>25.979</v>
      </c>
      <c r="AB25" s="11">
        <v>244.455</v>
      </c>
      <c r="AC25" s="11">
        <v>342.773</v>
      </c>
      <c r="AD25" s="11">
        <v>51.117</v>
      </c>
      <c r="AE25" s="11">
        <v>219.852</v>
      </c>
      <c r="AF25" s="11">
        <v>120.218</v>
      </c>
      <c r="AG25" s="11">
        <v>118.241</v>
      </c>
      <c r="AH25" s="11">
        <v>17.911</v>
      </c>
      <c r="AI25" s="11">
        <v>26.762</v>
      </c>
      <c r="AJ25" s="11">
        <v>358.92</v>
      </c>
      <c r="AK25" s="11">
        <v>22.57</v>
      </c>
      <c r="AL25" s="11">
        <v>130.54</v>
      </c>
      <c r="AM25" s="11">
        <v>36.094</v>
      </c>
      <c r="AN25" s="11">
        <v>6.5</v>
      </c>
      <c r="AO25" s="11">
        <v>0.254</v>
      </c>
      <c r="AP25" s="11">
        <v>373.158</v>
      </c>
      <c r="AQ25" s="11">
        <v>22.036</v>
      </c>
      <c r="AR25" s="11">
        <v>39.783</v>
      </c>
      <c r="AS25" s="11">
        <v>5.223</v>
      </c>
      <c r="AT25" s="11">
        <v>22.008</v>
      </c>
      <c r="AU25" s="11">
        <v>5.162</v>
      </c>
      <c r="AV25" s="11">
        <v>1.689</v>
      </c>
      <c r="AW25" s="11">
        <v>5.27</v>
      </c>
      <c r="AX25" s="11">
        <v>0.819</v>
      </c>
      <c r="AY25" s="11">
        <v>4.787</v>
      </c>
      <c r="AZ25" s="11">
        <v>0.904</v>
      </c>
      <c r="BA25" s="11">
        <v>2.273</v>
      </c>
      <c r="BB25" s="11">
        <v>0.306</v>
      </c>
      <c r="BC25" s="11">
        <v>1.866</v>
      </c>
      <c r="BD25" s="11">
        <v>0.254</v>
      </c>
      <c r="BE25" s="13">
        <v>3.624</v>
      </c>
      <c r="BF25" s="13">
        <v>2.189</v>
      </c>
      <c r="BG25" s="13">
        <v>2.433</v>
      </c>
      <c r="BH25" s="13">
        <v>3.07</v>
      </c>
      <c r="BI25" s="13">
        <v>0.697</v>
      </c>
      <c r="BJ25" s="14">
        <f t="shared" si="6"/>
        <v>66.97872340425532</v>
      </c>
      <c r="BK25" s="13">
        <f t="shared" si="7"/>
        <v>8.481818181818182</v>
      </c>
      <c r="BL25" s="13">
        <f t="shared" si="8"/>
        <v>13.956268221574343</v>
      </c>
      <c r="BM25" s="13">
        <f t="shared" si="9"/>
        <v>0.8712494787204471</v>
      </c>
      <c r="BN25" s="13">
        <f t="shared" si="10"/>
        <v>0.6712869979597755</v>
      </c>
      <c r="BO25" s="11">
        <v>7.9</v>
      </c>
      <c r="BP25" s="14">
        <f t="shared" si="11"/>
        <v>51.78479196556672</v>
      </c>
      <c r="BQ25" s="15">
        <f t="shared" si="12"/>
        <v>0.3797147823628755</v>
      </c>
      <c r="BR25" s="13">
        <f t="shared" si="13"/>
        <v>1.214644404644577</v>
      </c>
      <c r="BS25" s="13">
        <f t="shared" si="14"/>
        <v>1.5519334179539093</v>
      </c>
      <c r="BT25" s="14">
        <f t="shared" si="15"/>
        <v>51.78479196556672</v>
      </c>
    </row>
    <row r="26" ht="13.5">
      <c r="A26" s="3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ZYW</dc:creator>
  <cp:keywords/>
  <dc:description/>
  <cp:lastModifiedBy>Emily England</cp:lastModifiedBy>
  <dcterms:created xsi:type="dcterms:W3CDTF">2019-12-21T08:08:08Z</dcterms:created>
  <dcterms:modified xsi:type="dcterms:W3CDTF">2021-03-26T14:38:30Z</dcterms:modified>
  <cp:category/>
  <cp:version/>
  <cp:contentType/>
  <cp:contentStatus/>
</cp:coreProperties>
</file>