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ml.chartshapes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5.xml" ContentType="application/vnd.openxmlformats-officedocument.drawing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haobo\Desktop\大红柳滩文章回复及修改\GSL大红柳滩文章1月28日返回\"/>
    </mc:Choice>
  </mc:AlternateContent>
  <bookViews>
    <workbookView xWindow="-5835" yWindow="1185" windowWidth="5850" windowHeight="4560"/>
  </bookViews>
  <sheets>
    <sheet name=" Major-Element" sheetId="1" r:id="rId1"/>
    <sheet name="Trace-element" sheetId="5" r:id="rId2"/>
    <sheet name="Nd-Sr" sheetId="6" r:id="rId3"/>
  </sheets>
  <externalReferences>
    <externalReference r:id="rId4"/>
    <externalReference r:id="rId5"/>
  </externalReferences>
  <calcPr calcId="162913"/>
</workbook>
</file>

<file path=xl/calcChain.xml><?xml version="1.0" encoding="utf-8"?>
<calcChain xmlns="http://schemas.openxmlformats.org/spreadsheetml/2006/main">
  <c r="L33" i="5" l="1"/>
  <c r="K33" i="5"/>
  <c r="J33" i="5"/>
  <c r="I33" i="5"/>
  <c r="H33" i="5"/>
  <c r="G33" i="5"/>
  <c r="F33" i="5"/>
  <c r="E33" i="5"/>
  <c r="D33" i="5"/>
  <c r="C33" i="5"/>
  <c r="L32" i="5"/>
  <c r="K32" i="5"/>
  <c r="J32" i="5"/>
  <c r="I32" i="5"/>
  <c r="H32" i="5"/>
  <c r="G32" i="5"/>
  <c r="F32" i="5"/>
  <c r="E32" i="5"/>
  <c r="D32" i="5"/>
  <c r="C32" i="5"/>
  <c r="L31" i="5"/>
  <c r="K31" i="5"/>
  <c r="J31" i="5"/>
  <c r="I31" i="5"/>
  <c r="H31" i="5"/>
  <c r="G31" i="5"/>
  <c r="F31" i="5"/>
  <c r="E31" i="5"/>
  <c r="D31" i="5"/>
  <c r="C31" i="5"/>
  <c r="L30" i="5"/>
  <c r="K30" i="5"/>
  <c r="J30" i="5"/>
  <c r="I30" i="5"/>
  <c r="H30" i="5"/>
  <c r="G30" i="5"/>
  <c r="F30" i="5"/>
  <c r="E30" i="5"/>
  <c r="D30" i="5"/>
  <c r="C30" i="5"/>
  <c r="L29" i="5"/>
  <c r="K29" i="5"/>
  <c r="J29" i="5"/>
  <c r="I29" i="5"/>
  <c r="H29" i="5"/>
  <c r="G29" i="5"/>
  <c r="F29" i="5"/>
  <c r="E29" i="5"/>
  <c r="D29" i="5"/>
  <c r="C29" i="5"/>
  <c r="L28" i="5"/>
  <c r="K28" i="5"/>
  <c r="J28" i="5"/>
  <c r="I28" i="5"/>
  <c r="H28" i="5"/>
  <c r="G28" i="5"/>
  <c r="F28" i="5"/>
  <c r="E28" i="5"/>
  <c r="D28" i="5"/>
  <c r="C28" i="5"/>
  <c r="L27" i="5"/>
  <c r="K27" i="5"/>
  <c r="J27" i="5"/>
  <c r="I27" i="5"/>
  <c r="H27" i="5"/>
  <c r="G27" i="5"/>
  <c r="F27" i="5"/>
  <c r="E27" i="5"/>
  <c r="D27" i="5"/>
  <c r="C27" i="5"/>
  <c r="L26" i="5"/>
  <c r="K26" i="5"/>
  <c r="J26" i="5"/>
  <c r="I26" i="5"/>
  <c r="H26" i="5"/>
  <c r="G26" i="5"/>
  <c r="F26" i="5"/>
  <c r="E26" i="5"/>
  <c r="D26" i="5"/>
  <c r="C26" i="5"/>
  <c r="L25" i="5"/>
  <c r="K25" i="5"/>
  <c r="J25" i="5"/>
  <c r="I25" i="5"/>
  <c r="H25" i="5"/>
  <c r="G25" i="5"/>
  <c r="F25" i="5"/>
  <c r="E25" i="5"/>
  <c r="D25" i="5"/>
  <c r="C25" i="5"/>
  <c r="L24" i="5"/>
  <c r="K24" i="5"/>
  <c r="J24" i="5"/>
  <c r="I24" i="5"/>
  <c r="H24" i="5"/>
  <c r="G24" i="5"/>
  <c r="F24" i="5"/>
  <c r="E24" i="5"/>
  <c r="D24" i="5"/>
  <c r="C24" i="5"/>
  <c r="J23" i="5"/>
  <c r="I23" i="5"/>
  <c r="F23" i="5"/>
  <c r="E23" i="5"/>
  <c r="L22" i="5"/>
  <c r="L23" i="5" s="1"/>
  <c r="K22" i="5"/>
  <c r="K23" i="5" s="1"/>
  <c r="J22" i="5"/>
  <c r="I22" i="5"/>
  <c r="H22" i="5"/>
  <c r="H23" i="5" s="1"/>
  <c r="G22" i="5"/>
  <c r="G23" i="5" s="1"/>
  <c r="F22" i="5"/>
  <c r="E22" i="5"/>
  <c r="D22" i="5"/>
  <c r="D23" i="5" s="1"/>
  <c r="C22" i="5"/>
  <c r="C23" i="5" s="1"/>
  <c r="L21" i="5"/>
  <c r="K21" i="5"/>
  <c r="J21" i="5"/>
  <c r="I21" i="5"/>
  <c r="H21" i="5"/>
  <c r="G21" i="5"/>
  <c r="F21" i="5"/>
  <c r="E21" i="5"/>
  <c r="D21" i="5"/>
  <c r="C21" i="5"/>
  <c r="L20" i="5"/>
  <c r="K20" i="5"/>
  <c r="J20" i="5"/>
  <c r="I20" i="5"/>
  <c r="H20" i="5"/>
  <c r="G20" i="5"/>
  <c r="F20" i="5"/>
  <c r="E20" i="5"/>
  <c r="D20" i="5"/>
  <c r="C20" i="5"/>
  <c r="L19" i="5"/>
  <c r="K19" i="5"/>
  <c r="J19" i="5"/>
  <c r="I19" i="5"/>
  <c r="H19" i="5"/>
  <c r="G19" i="5"/>
  <c r="F19" i="5"/>
  <c r="E19" i="5"/>
  <c r="D19" i="5"/>
  <c r="C19" i="5"/>
  <c r="R37" i="1" l="1"/>
  <c r="W37" i="1" s="1"/>
  <c r="R38" i="1"/>
  <c r="X38" i="1" s="1"/>
  <c r="R39" i="1"/>
  <c r="V39" i="1" s="1"/>
  <c r="R40" i="1"/>
  <c r="U40" i="1" s="1"/>
  <c r="R41" i="1"/>
  <c r="V41" i="1" s="1"/>
  <c r="R36" i="1"/>
  <c r="V36" i="1" s="1"/>
  <c r="AC38" i="1" l="1"/>
  <c r="W38" i="1"/>
  <c r="V38" i="1"/>
  <c r="Z38" i="1"/>
  <c r="V40" i="1"/>
  <c r="U38" i="1"/>
  <c r="S38" i="1"/>
  <c r="AB38" i="1"/>
  <c r="T38" i="1"/>
  <c r="AJ38" i="1" s="1"/>
  <c r="AA38" i="1"/>
  <c r="Y38" i="1"/>
  <c r="AH38" i="1" s="1"/>
  <c r="AC41" i="1"/>
  <c r="AB41" i="1"/>
  <c r="U41" i="1"/>
  <c r="T41" i="1"/>
  <c r="AA41" i="1"/>
  <c r="S41" i="1"/>
  <c r="Z41" i="1"/>
  <c r="Y41" i="1"/>
  <c r="AH41" i="1" s="1"/>
  <c r="X41" i="1"/>
  <c r="W41" i="1"/>
  <c r="X40" i="1"/>
  <c r="W40" i="1"/>
  <c r="T40" i="1"/>
  <c r="AA40" i="1"/>
  <c r="S40" i="1"/>
  <c r="Z40" i="1"/>
  <c r="Y40" i="1"/>
  <c r="AH40" i="1" s="1"/>
  <c r="AC40" i="1"/>
  <c r="AB40" i="1"/>
  <c r="U39" i="1"/>
  <c r="AA39" i="1"/>
  <c r="Z39" i="1"/>
  <c r="Y39" i="1"/>
  <c r="AH39" i="1" s="1"/>
  <c r="AC39" i="1"/>
  <c r="W39" i="1"/>
  <c r="T39" i="1"/>
  <c r="S39" i="1"/>
  <c r="X39" i="1"/>
  <c r="AJ39" i="1" s="1"/>
  <c r="AB39" i="1"/>
  <c r="V37" i="1"/>
  <c r="AG37" i="1" s="1"/>
  <c r="U37" i="1"/>
  <c r="T37" i="1"/>
  <c r="AA37" i="1"/>
  <c r="S37" i="1"/>
  <c r="Z37" i="1"/>
  <c r="Y37" i="1"/>
  <c r="AH37" i="1" s="1"/>
  <c r="X37" i="1"/>
  <c r="AC37" i="1"/>
  <c r="AB37" i="1"/>
  <c r="Y36" i="1"/>
  <c r="AH36" i="1" s="1"/>
  <c r="X36" i="1"/>
  <c r="AB36" i="1"/>
  <c r="W36" i="1"/>
  <c r="U36" i="1"/>
  <c r="T36" i="1"/>
  <c r="AA36" i="1"/>
  <c r="S36" i="1"/>
  <c r="Z36" i="1"/>
  <c r="AC36" i="1"/>
  <c r="R3" i="1"/>
  <c r="R4" i="1"/>
  <c r="T4" i="1" s="1"/>
  <c r="R5" i="1"/>
  <c r="T5" i="1" s="1"/>
  <c r="R6" i="1"/>
  <c r="T6" i="1" s="1"/>
  <c r="R7" i="1"/>
  <c r="T7" i="1" s="1"/>
  <c r="R8" i="1"/>
  <c r="T8" i="1" s="1"/>
  <c r="R9" i="1"/>
  <c r="T9" i="1" s="1"/>
  <c r="R10" i="1"/>
  <c r="T10" i="1" s="1"/>
  <c r="R11" i="1"/>
  <c r="T11" i="1" s="1"/>
  <c r="R12" i="1"/>
  <c r="T12" i="1" s="1"/>
  <c r="R13" i="1"/>
  <c r="T13" i="1" s="1"/>
  <c r="R14" i="1"/>
  <c r="T14" i="1" s="1"/>
  <c r="R15" i="1"/>
  <c r="T15" i="1" s="1"/>
  <c r="R42" i="1"/>
  <c r="T42" i="1" s="1"/>
  <c r="R16" i="1"/>
  <c r="T16" i="1" s="1"/>
  <c r="R43" i="1"/>
  <c r="T43" i="1" s="1"/>
  <c r="R44" i="1"/>
  <c r="R17" i="1"/>
  <c r="T17" i="1" s="1"/>
  <c r="R18" i="1"/>
  <c r="T18" i="1" s="1"/>
  <c r="R45" i="1"/>
  <c r="T45" i="1" s="1"/>
  <c r="R46" i="1"/>
  <c r="T46" i="1" s="1"/>
  <c r="R19" i="1"/>
  <c r="T19" i="1" s="1"/>
  <c r="R20" i="1"/>
  <c r="T20" i="1" s="1"/>
  <c r="R21" i="1"/>
  <c r="T21" i="1" s="1"/>
  <c r="R22" i="1"/>
  <c r="T22" i="1" s="1"/>
  <c r="R23" i="1"/>
  <c r="T23" i="1" s="1"/>
  <c r="R24" i="1"/>
  <c r="T24" i="1" s="1"/>
  <c r="R25" i="1"/>
  <c r="T25" i="1" s="1"/>
  <c r="R26" i="1"/>
  <c r="T26" i="1" s="1"/>
  <c r="R27" i="1"/>
  <c r="T27" i="1" s="1"/>
  <c r="R28" i="1"/>
  <c r="T28" i="1" s="1"/>
  <c r="R29" i="1"/>
  <c r="T29" i="1" s="1"/>
  <c r="R30" i="1"/>
  <c r="T30" i="1" s="1"/>
  <c r="R31" i="1"/>
  <c r="T31" i="1" s="1"/>
  <c r="R32" i="1"/>
  <c r="T32" i="1" s="1"/>
  <c r="R33" i="1"/>
  <c r="S33" i="1" s="1"/>
  <c r="R34" i="1"/>
  <c r="T34" i="1" s="1"/>
  <c r="R35" i="1"/>
  <c r="T35" i="1" s="1"/>
  <c r="R47" i="1"/>
  <c r="T47" i="1" s="1"/>
  <c r="R2" i="1"/>
  <c r="T2" i="1" s="1"/>
  <c r="T3" i="1"/>
  <c r="T44" i="1"/>
  <c r="R48" i="1"/>
  <c r="T48" i="1" s="1"/>
  <c r="R49" i="1"/>
  <c r="T49" i="1" s="1"/>
  <c r="R50" i="1"/>
  <c r="T50" i="1" s="1"/>
  <c r="R51" i="1"/>
  <c r="T51" i="1" s="1"/>
  <c r="AJ36" i="1" l="1"/>
  <c r="AI38" i="1"/>
  <c r="AD38" i="1"/>
  <c r="AF38" i="1" s="1"/>
  <c r="AK38" i="1"/>
  <c r="AE38" i="1"/>
  <c r="AG38" i="1"/>
  <c r="AJ37" i="1"/>
  <c r="AJ41" i="1"/>
  <c r="AI41" i="1"/>
  <c r="AG41" i="1"/>
  <c r="AE41" i="1"/>
  <c r="AK41" i="1"/>
  <c r="AD41" i="1"/>
  <c r="AF41" i="1" s="1"/>
  <c r="AG40" i="1"/>
  <c r="AI40" i="1"/>
  <c r="AE40" i="1"/>
  <c r="AD40" i="1"/>
  <c r="AF40" i="1" s="1"/>
  <c r="AK40" i="1"/>
  <c r="AJ40" i="1"/>
  <c r="AE39" i="1"/>
  <c r="AK39" i="1"/>
  <c r="AD39" i="1"/>
  <c r="AF39" i="1" s="1"/>
  <c r="AI39" i="1"/>
  <c r="AG39" i="1"/>
  <c r="AI37" i="1"/>
  <c r="AK37" i="1"/>
  <c r="AD37" i="1"/>
  <c r="AF37" i="1" s="1"/>
  <c r="AE37" i="1"/>
  <c r="AG36" i="1"/>
  <c r="AI36" i="1"/>
  <c r="AE36" i="1"/>
  <c r="AD36" i="1"/>
  <c r="AF36" i="1" s="1"/>
  <c r="AK36" i="1"/>
  <c r="T33" i="1"/>
  <c r="S31" i="1"/>
  <c r="S20" i="1"/>
  <c r="S21" i="1"/>
  <c r="S24" i="1"/>
  <c r="S25" i="1"/>
  <c r="S28" i="1"/>
  <c r="W29" i="1"/>
  <c r="Z26" i="1" l="1"/>
  <c r="S23" i="1"/>
  <c r="Z25" i="1"/>
  <c r="S29" i="1"/>
  <c r="U25" i="1"/>
  <c r="Z20" i="1"/>
  <c r="AA29" i="1"/>
  <c r="AB21" i="1"/>
  <c r="Y21" i="1"/>
  <c r="AH21" i="1" s="1"/>
  <c r="X21" i="1"/>
  <c r="AJ21" i="1" s="1"/>
  <c r="AC21" i="1"/>
  <c r="V21" i="1"/>
  <c r="W30" i="1"/>
  <c r="Z29" i="1"/>
  <c r="AC28" i="1"/>
  <c r="S27" i="1"/>
  <c r="AC25" i="1"/>
  <c r="V24" i="1"/>
  <c r="S22" i="1"/>
  <c r="Z21" i="1"/>
  <c r="U21" i="1"/>
  <c r="AB31" i="1"/>
  <c r="S30" i="1"/>
  <c r="Y25" i="1"/>
  <c r="AH25" i="1" s="1"/>
  <c r="X25" i="1"/>
  <c r="AA23" i="1"/>
  <c r="AA22" i="1"/>
  <c r="Y28" i="1"/>
  <c r="AH28" i="1" s="1"/>
  <c r="AA30" i="1"/>
  <c r="X28" i="1"/>
  <c r="AA27" i="1"/>
  <c r="W23" i="1"/>
  <c r="Z22" i="1"/>
  <c r="W26" i="1"/>
  <c r="AB28" i="1"/>
  <c r="V28" i="1"/>
  <c r="Z27" i="1"/>
  <c r="V26" i="1"/>
  <c r="W22" i="1"/>
  <c r="Z30" i="1"/>
  <c r="Z28" i="1"/>
  <c r="U28" i="1"/>
  <c r="W27" i="1"/>
  <c r="AA26" i="1"/>
  <c r="S26" i="1"/>
  <c r="AB25" i="1"/>
  <c r="V25" i="1"/>
  <c r="Z24" i="1"/>
  <c r="Z23" i="1"/>
  <c r="V22" i="1"/>
  <c r="AC29" i="1"/>
  <c r="Y29" i="1"/>
  <c r="AH29" i="1" s="1"/>
  <c r="U29" i="1"/>
  <c r="AC26" i="1"/>
  <c r="Y26" i="1"/>
  <c r="AH26" i="1" s="1"/>
  <c r="U26" i="1"/>
  <c r="AC22" i="1"/>
  <c r="Y22" i="1"/>
  <c r="AH22" i="1" s="1"/>
  <c r="U22" i="1"/>
  <c r="V29" i="1"/>
  <c r="AI29" i="1" s="1"/>
  <c r="AB29" i="1"/>
  <c r="X29" i="1"/>
  <c r="AJ29" i="1" s="1"/>
  <c r="AB26" i="1"/>
  <c r="X26" i="1"/>
  <c r="AJ26" i="1" s="1"/>
  <c r="AB22" i="1"/>
  <c r="X22" i="1"/>
  <c r="AJ22" i="1" s="1"/>
  <c r="V20" i="1"/>
  <c r="V27" i="1"/>
  <c r="AC24" i="1"/>
  <c r="U24" i="1"/>
  <c r="Y20" i="1"/>
  <c r="AH20" i="1" s="1"/>
  <c r="U20" i="1"/>
  <c r="AC30" i="1"/>
  <c r="Y30" i="1"/>
  <c r="AH30" i="1" s="1"/>
  <c r="U30" i="1"/>
  <c r="AA28" i="1"/>
  <c r="W28" i="1"/>
  <c r="AC27" i="1"/>
  <c r="Y27" i="1"/>
  <c r="AH27" i="1" s="1"/>
  <c r="U27" i="1"/>
  <c r="AA25" i="1"/>
  <c r="W25" i="1"/>
  <c r="AB24" i="1"/>
  <c r="X24" i="1"/>
  <c r="AC23" i="1"/>
  <c r="Y23" i="1"/>
  <c r="AH23" i="1" s="1"/>
  <c r="U23" i="1"/>
  <c r="AA21" i="1"/>
  <c r="W21" i="1"/>
  <c r="AB20" i="1"/>
  <c r="X20" i="1"/>
  <c r="X31" i="1"/>
  <c r="V30" i="1"/>
  <c r="Y24" i="1"/>
  <c r="AH24" i="1" s="1"/>
  <c r="V23" i="1"/>
  <c r="AC20" i="1"/>
  <c r="AB30" i="1"/>
  <c r="X30" i="1"/>
  <c r="AJ30" i="1" s="1"/>
  <c r="AB27" i="1"/>
  <c r="X27" i="1"/>
  <c r="AJ27" i="1" s="1"/>
  <c r="AA24" i="1"/>
  <c r="W24" i="1"/>
  <c r="AB23" i="1"/>
  <c r="X23" i="1"/>
  <c r="AJ23" i="1" s="1"/>
  <c r="AA20" i="1"/>
  <c r="W20" i="1"/>
  <c r="Z31" i="1"/>
  <c r="V31" i="1"/>
  <c r="U31" i="1"/>
  <c r="AC31" i="1"/>
  <c r="Y31" i="1"/>
  <c r="AH31" i="1" s="1"/>
  <c r="AA31" i="1"/>
  <c r="W31" i="1"/>
  <c r="AA14" i="1"/>
  <c r="Z15" i="1"/>
  <c r="AC42" i="1"/>
  <c r="AB16" i="1"/>
  <c r="AB43" i="1"/>
  <c r="Z44" i="1"/>
  <c r="S17" i="1"/>
  <c r="AB18" i="1"/>
  <c r="V45" i="1"/>
  <c r="Y46" i="1"/>
  <c r="AH46" i="1" s="1"/>
  <c r="AA19" i="1"/>
  <c r="X13" i="1"/>
  <c r="AC10" i="1"/>
  <c r="AC11" i="1"/>
  <c r="S12" i="1"/>
  <c r="S51" i="1"/>
  <c r="S50" i="1"/>
  <c r="S49" i="1"/>
  <c r="S48" i="1"/>
  <c r="S47" i="1"/>
  <c r="S35" i="1"/>
  <c r="U34" i="1"/>
  <c r="S32" i="1"/>
  <c r="AD26" i="1" l="1"/>
  <c r="AF26" i="1" s="1"/>
  <c r="AE30" i="1"/>
  <c r="AG30" i="1"/>
  <c r="AK29" i="1"/>
  <c r="AK26" i="1"/>
  <c r="AJ25" i="1"/>
  <c r="AE29" i="1"/>
  <c r="AE26" i="1"/>
  <c r="AD27" i="1"/>
  <c r="AF27" i="1" s="1"/>
  <c r="AD29" i="1"/>
  <c r="AF29" i="1" s="1"/>
  <c r="AK22" i="1"/>
  <c r="AK23" i="1"/>
  <c r="AJ28" i="1"/>
  <c r="AG23" i="1"/>
  <c r="AK27" i="1"/>
  <c r="AD22" i="1"/>
  <c r="AF22" i="1" s="1"/>
  <c r="AE27" i="1"/>
  <c r="AE22" i="1"/>
  <c r="AG27" i="1"/>
  <c r="AE23" i="1"/>
  <c r="AD30" i="1"/>
  <c r="AF30" i="1" s="1"/>
  <c r="AK30" i="1"/>
  <c r="AG22" i="1"/>
  <c r="AI22" i="1"/>
  <c r="AD23" i="1"/>
  <c r="AF23" i="1" s="1"/>
  <c r="AG26" i="1"/>
  <c r="AI26" i="1"/>
  <c r="AI23" i="1"/>
  <c r="AI27" i="1"/>
  <c r="AG29" i="1"/>
  <c r="AG20" i="1"/>
  <c r="AI20" i="1"/>
  <c r="AD20" i="1"/>
  <c r="AF20" i="1" s="1"/>
  <c r="AE20" i="1"/>
  <c r="AK20" i="1"/>
  <c r="AJ24" i="1"/>
  <c r="AJ31" i="1"/>
  <c r="AD21" i="1"/>
  <c r="AF21" i="1" s="1"/>
  <c r="AE21" i="1"/>
  <c r="AK21" i="1"/>
  <c r="AD28" i="1"/>
  <c r="AF28" i="1" s="1"/>
  <c r="AE28" i="1"/>
  <c r="AK28" i="1"/>
  <c r="AG24" i="1"/>
  <c r="AI24" i="1"/>
  <c r="AD25" i="1"/>
  <c r="AF25" i="1" s="1"/>
  <c r="AE25" i="1"/>
  <c r="AK25" i="1"/>
  <c r="AD24" i="1"/>
  <c r="AF24" i="1" s="1"/>
  <c r="AE24" i="1"/>
  <c r="AK24" i="1"/>
  <c r="AG21" i="1"/>
  <c r="AI21" i="1"/>
  <c r="AG28" i="1"/>
  <c r="AI28" i="1"/>
  <c r="AJ20" i="1"/>
  <c r="AG25" i="1"/>
  <c r="AI25" i="1"/>
  <c r="AI30" i="1"/>
  <c r="AG31" i="1"/>
  <c r="AI31" i="1"/>
  <c r="AE31" i="1"/>
  <c r="AD31" i="1"/>
  <c r="AF31" i="1" s="1"/>
  <c r="AK31" i="1"/>
  <c r="U32" i="1"/>
  <c r="AC12" i="1"/>
  <c r="W19" i="1"/>
  <c r="Z19" i="1"/>
  <c r="AD19" i="1" s="1"/>
  <c r="AF19" i="1" s="1"/>
  <c r="AB19" i="1"/>
  <c r="S19" i="1"/>
  <c r="X19" i="1"/>
  <c r="Z18" i="1"/>
  <c r="U17" i="1"/>
  <c r="W17" i="1"/>
  <c r="V17" i="1"/>
  <c r="S44" i="1"/>
  <c r="AA44" i="1"/>
  <c r="AK44" i="1" s="1"/>
  <c r="W44" i="1"/>
  <c r="AC19" i="1"/>
  <c r="U19" i="1"/>
  <c r="V19" i="1"/>
  <c r="Y19" i="1"/>
  <c r="AH19" i="1" s="1"/>
  <c r="W46" i="1"/>
  <c r="Z46" i="1"/>
  <c r="U46" i="1"/>
  <c r="AA46" i="1"/>
  <c r="AB46" i="1"/>
  <c r="AC46" i="1"/>
  <c r="S46" i="1"/>
  <c r="V46" i="1"/>
  <c r="X46" i="1"/>
  <c r="AA45" i="1"/>
  <c r="U45" i="1"/>
  <c r="S45" i="1"/>
  <c r="W45" i="1"/>
  <c r="X45" i="1"/>
  <c r="Z45" i="1"/>
  <c r="AC45" i="1"/>
  <c r="Y45" i="1"/>
  <c r="AH45" i="1" s="1"/>
  <c r="AB45" i="1"/>
  <c r="S18" i="1"/>
  <c r="U18" i="1"/>
  <c r="V18" i="1"/>
  <c r="W18" i="1"/>
  <c r="Y18" i="1"/>
  <c r="AH18" i="1" s="1"/>
  <c r="X18" i="1"/>
  <c r="AC18" i="1"/>
  <c r="AA18" i="1"/>
  <c r="X17" i="1"/>
  <c r="Y17" i="1"/>
  <c r="AH17" i="1" s="1"/>
  <c r="Z17" i="1"/>
  <c r="AA17" i="1"/>
  <c r="AB17" i="1"/>
  <c r="AC17" i="1"/>
  <c r="X44" i="1"/>
  <c r="AB44" i="1"/>
  <c r="U44" i="1"/>
  <c r="Y44" i="1"/>
  <c r="AH44" i="1" s="1"/>
  <c r="AC44" i="1"/>
  <c r="V44" i="1"/>
  <c r="V43" i="1"/>
  <c r="Z43" i="1"/>
  <c r="S43" i="1"/>
  <c r="U43" i="1"/>
  <c r="W43" i="1"/>
  <c r="Y43" i="1"/>
  <c r="AH43" i="1" s="1"/>
  <c r="AA43" i="1"/>
  <c r="AC43" i="1"/>
  <c r="X43" i="1"/>
  <c r="AA16" i="1"/>
  <c r="W16" i="1"/>
  <c r="S16" i="1"/>
  <c r="V16" i="1"/>
  <c r="Z16" i="1"/>
  <c r="U16" i="1"/>
  <c r="Y16" i="1"/>
  <c r="AH16" i="1" s="1"/>
  <c r="AC16" i="1"/>
  <c r="X16" i="1"/>
  <c r="AJ16" i="1" s="1"/>
  <c r="S42" i="1"/>
  <c r="U42" i="1"/>
  <c r="V42" i="1"/>
  <c r="W42" i="1"/>
  <c r="X42" i="1"/>
  <c r="Y42" i="1"/>
  <c r="AH42" i="1" s="1"/>
  <c r="Z42" i="1"/>
  <c r="AA42" i="1"/>
  <c r="AB42" i="1"/>
  <c r="X15" i="1"/>
  <c r="AB15" i="1"/>
  <c r="S15" i="1"/>
  <c r="AA15" i="1"/>
  <c r="AD15" i="1" s="1"/>
  <c r="AF15" i="1" s="1"/>
  <c r="W15" i="1"/>
  <c r="U15" i="1"/>
  <c r="Y15" i="1"/>
  <c r="AH15" i="1" s="1"/>
  <c r="AC15" i="1"/>
  <c r="V15" i="1"/>
  <c r="AJ13" i="1"/>
  <c r="V13" i="1"/>
  <c r="Z13" i="1"/>
  <c r="AB13" i="1"/>
  <c r="AC13" i="1"/>
  <c r="U13" i="1"/>
  <c r="W13" i="1"/>
  <c r="Y13" i="1"/>
  <c r="AH13" i="1" s="1"/>
  <c r="AA13" i="1"/>
  <c r="S13" i="1"/>
  <c r="S14" i="1"/>
  <c r="V14" i="1"/>
  <c r="Z14" i="1"/>
  <c r="U14" i="1"/>
  <c r="Y14" i="1"/>
  <c r="AH14" i="1" s="1"/>
  <c r="AC14" i="1"/>
  <c r="AB14" i="1"/>
  <c r="W14" i="1"/>
  <c r="X14" i="1"/>
  <c r="V12" i="1"/>
  <c r="AB12" i="1"/>
  <c r="AA12" i="1"/>
  <c r="Z12" i="1"/>
  <c r="Y12" i="1"/>
  <c r="AH12" i="1" s="1"/>
  <c r="X12" i="1"/>
  <c r="W12" i="1"/>
  <c r="U12" i="1"/>
  <c r="Y11" i="1"/>
  <c r="AH11" i="1" s="1"/>
  <c r="V11" i="1"/>
  <c r="X11" i="1"/>
  <c r="Z11" i="1"/>
  <c r="AB11" i="1"/>
  <c r="U11" i="1"/>
  <c r="AA11" i="1"/>
  <c r="S11" i="1"/>
  <c r="W11" i="1"/>
  <c r="Y10" i="1"/>
  <c r="AH10" i="1" s="1"/>
  <c r="S10" i="1"/>
  <c r="U10" i="1"/>
  <c r="W10" i="1"/>
  <c r="Z10" i="1"/>
  <c r="AB10" i="1"/>
  <c r="V10" i="1"/>
  <c r="X10" i="1"/>
  <c r="AA10" i="1"/>
  <c r="AB50" i="1"/>
  <c r="Y50" i="1"/>
  <c r="AH50" i="1" s="1"/>
  <c r="AA50" i="1"/>
  <c r="X50" i="1"/>
  <c r="Z50" i="1"/>
  <c r="W50" i="1"/>
  <c r="AC50" i="1"/>
  <c r="U50" i="1"/>
  <c r="X35" i="1"/>
  <c r="AA32" i="1"/>
  <c r="S34" i="1"/>
  <c r="AC49" i="1"/>
  <c r="Z32" i="1"/>
  <c r="AC32" i="1"/>
  <c r="X32" i="1"/>
  <c r="AB33" i="1"/>
  <c r="V32" i="1"/>
  <c r="V50" i="1"/>
  <c r="Z47" i="1"/>
  <c r="AA33" i="1"/>
  <c r="X47" i="1"/>
  <c r="Y48" i="1"/>
  <c r="AH48" i="1" s="1"/>
  <c r="Y33" i="1"/>
  <c r="AH33" i="1" s="1"/>
  <c r="Z34" i="1"/>
  <c r="V47" i="1"/>
  <c r="AB48" i="1"/>
  <c r="X48" i="1"/>
  <c r="Z48" i="1"/>
  <c r="AC48" i="1"/>
  <c r="AC33" i="1"/>
  <c r="X33" i="1"/>
  <c r="X34" i="1"/>
  <c r="AB35" i="1"/>
  <c r="AB47" i="1"/>
  <c r="U47" i="1"/>
  <c r="AA48" i="1"/>
  <c r="V48" i="1"/>
  <c r="X51" i="1"/>
  <c r="Z49" i="1"/>
  <c r="Z35" i="1"/>
  <c r="V35" i="1"/>
  <c r="AB49" i="1"/>
  <c r="X49" i="1"/>
  <c r="AB32" i="1"/>
  <c r="Y32" i="1"/>
  <c r="AH32" i="1" s="1"/>
  <c r="Z33" i="1"/>
  <c r="V33" i="1"/>
  <c r="AB34" i="1"/>
  <c r="W34" i="1"/>
  <c r="U35" i="1"/>
  <c r="U48" i="1"/>
  <c r="V49" i="1"/>
  <c r="U33" i="1"/>
  <c r="AA34" i="1"/>
  <c r="AC35" i="1"/>
  <c r="Y35" i="1"/>
  <c r="AH35" i="1" s="1"/>
  <c r="AA49" i="1"/>
  <c r="U49" i="1"/>
  <c r="Z51" i="1"/>
  <c r="AC51" i="1"/>
  <c r="U51" i="1"/>
  <c r="AB51" i="1"/>
  <c r="Y51" i="1"/>
  <c r="AH51" i="1" s="1"/>
  <c r="V51" i="1"/>
  <c r="AA51" i="1"/>
  <c r="W51" i="1"/>
  <c r="Y49" i="1"/>
  <c r="AH49" i="1" s="1"/>
  <c r="W49" i="1"/>
  <c r="W48" i="1"/>
  <c r="AC47" i="1"/>
  <c r="Y47" i="1"/>
  <c r="AH47" i="1" s="1"/>
  <c r="AA47" i="1"/>
  <c r="W47" i="1"/>
  <c r="Y34" i="1"/>
  <c r="AH34" i="1" s="1"/>
  <c r="V34" i="1"/>
  <c r="AA35" i="1"/>
  <c r="W35" i="1"/>
  <c r="AC34" i="1"/>
  <c r="W33" i="1"/>
  <c r="W32" i="1"/>
  <c r="AJ42" i="1" l="1"/>
  <c r="AK11" i="1"/>
  <c r="AJ11" i="1"/>
  <c r="AD44" i="1"/>
  <c r="AF44" i="1" s="1"/>
  <c r="AJ50" i="1"/>
  <c r="AE44" i="1"/>
  <c r="AE19" i="1"/>
  <c r="AG17" i="1"/>
  <c r="AJ19" i="1"/>
  <c r="AG44" i="1"/>
  <c r="AJ46" i="1"/>
  <c r="AJ17" i="1"/>
  <c r="AK18" i="1"/>
  <c r="AJ18" i="1"/>
  <c r="AG19" i="1"/>
  <c r="AK19" i="1"/>
  <c r="AI17" i="1"/>
  <c r="AJ44" i="1"/>
  <c r="AI19" i="1"/>
  <c r="AK46" i="1"/>
  <c r="AE46" i="1"/>
  <c r="AD46" i="1"/>
  <c r="AF46" i="1" s="1"/>
  <c r="AI46" i="1"/>
  <c r="AG46" i="1"/>
  <c r="AK45" i="1"/>
  <c r="AE45" i="1"/>
  <c r="AD45" i="1"/>
  <c r="AF45" i="1" s="1"/>
  <c r="AJ45" i="1"/>
  <c r="AI45" i="1"/>
  <c r="AG45" i="1"/>
  <c r="AD18" i="1"/>
  <c r="AF18" i="1" s="1"/>
  <c r="AE18" i="1"/>
  <c r="AG18" i="1"/>
  <c r="AI18" i="1"/>
  <c r="AK17" i="1"/>
  <c r="AE17" i="1"/>
  <c r="AD17" i="1"/>
  <c r="AF17" i="1" s="1"/>
  <c r="AI44" i="1"/>
  <c r="AJ43" i="1"/>
  <c r="AK43" i="1"/>
  <c r="AE43" i="1"/>
  <c r="AD43" i="1"/>
  <c r="AF43" i="1" s="1"/>
  <c r="AI43" i="1"/>
  <c r="AG43" i="1"/>
  <c r="AG16" i="1"/>
  <c r="AI16" i="1"/>
  <c r="AK16" i="1"/>
  <c r="AD16" i="1"/>
  <c r="AF16" i="1" s="1"/>
  <c r="AE16" i="1"/>
  <c r="AK42" i="1"/>
  <c r="AE42" i="1"/>
  <c r="AD42" i="1"/>
  <c r="AF42" i="1" s="1"/>
  <c r="AI42" i="1"/>
  <c r="AG42" i="1"/>
  <c r="AE15" i="1"/>
  <c r="AI15" i="1"/>
  <c r="AK15" i="1"/>
  <c r="AJ15" i="1"/>
  <c r="AG15" i="1"/>
  <c r="AK13" i="1"/>
  <c r="AE13" i="1"/>
  <c r="AD13" i="1"/>
  <c r="AF13" i="1" s="1"/>
  <c r="AI13" i="1"/>
  <c r="AG13" i="1"/>
  <c r="AG14" i="1"/>
  <c r="AI14" i="1"/>
  <c r="AK14" i="1"/>
  <c r="AD14" i="1"/>
  <c r="AF14" i="1" s="1"/>
  <c r="AE14" i="1"/>
  <c r="AJ14" i="1"/>
  <c r="AG12" i="1"/>
  <c r="AI12" i="1"/>
  <c r="AK12" i="1"/>
  <c r="AD12" i="1"/>
  <c r="AF12" i="1" s="1"/>
  <c r="AE12" i="1"/>
  <c r="AJ12" i="1"/>
  <c r="AG11" i="1"/>
  <c r="AI11" i="1"/>
  <c r="AD11" i="1"/>
  <c r="AF11" i="1" s="1"/>
  <c r="AE11" i="1"/>
  <c r="AJ10" i="1"/>
  <c r="AK10" i="1"/>
  <c r="AE10" i="1"/>
  <c r="AD10" i="1"/>
  <c r="AF10" i="1" s="1"/>
  <c r="AI10" i="1"/>
  <c r="AG10" i="1"/>
  <c r="AD50" i="1"/>
  <c r="AF50" i="1" s="1"/>
  <c r="AJ35" i="1"/>
  <c r="AD32" i="1"/>
  <c r="AF32" i="1" s="1"/>
  <c r="AG50" i="1"/>
  <c r="AK50" i="1"/>
  <c r="AJ47" i="1"/>
  <c r="AJ34" i="1"/>
  <c r="AE50" i="1"/>
  <c r="AD49" i="1"/>
  <c r="AF49" i="1" s="1"/>
  <c r="AE32" i="1"/>
  <c r="AJ32" i="1"/>
  <c r="AK32" i="1"/>
  <c r="AE34" i="1"/>
  <c r="AE48" i="1"/>
  <c r="AJ33" i="1"/>
  <c r="AJ48" i="1"/>
  <c r="AK34" i="1"/>
  <c r="AI50" i="1"/>
  <c r="AK48" i="1"/>
  <c r="AE51" i="1"/>
  <c r="AD48" i="1"/>
  <c r="AF48" i="1" s="1"/>
  <c r="AD34" i="1"/>
  <c r="AF34" i="1" s="1"/>
  <c r="AJ51" i="1"/>
  <c r="AK33" i="1"/>
  <c r="AE33" i="1"/>
  <c r="AD33" i="1"/>
  <c r="AF33" i="1" s="1"/>
  <c r="AJ49" i="1"/>
  <c r="AK49" i="1"/>
  <c r="AE49" i="1"/>
  <c r="AG34" i="1"/>
  <c r="AG51" i="1"/>
  <c r="AI51" i="1"/>
  <c r="AD51" i="1"/>
  <c r="AF51" i="1" s="1"/>
  <c r="AK51" i="1"/>
  <c r="AI49" i="1"/>
  <c r="AG49" i="1"/>
  <c r="AI48" i="1"/>
  <c r="AG48" i="1"/>
  <c r="AG47" i="1"/>
  <c r="AI47" i="1"/>
  <c r="AE47" i="1"/>
  <c r="AD47" i="1"/>
  <c r="AF47" i="1" s="1"/>
  <c r="AK47" i="1"/>
  <c r="AI34" i="1"/>
  <c r="AI35" i="1"/>
  <c r="AG35" i="1"/>
  <c r="AE35" i="1"/>
  <c r="AD35" i="1"/>
  <c r="AF35" i="1" s="1"/>
  <c r="AK35" i="1"/>
  <c r="AI33" i="1"/>
  <c r="AG33" i="1"/>
  <c r="AG32" i="1"/>
  <c r="AI32" i="1"/>
  <c r="AC2" i="1" l="1"/>
  <c r="U2" i="1"/>
  <c r="S2" i="1"/>
  <c r="AC9" i="1"/>
  <c r="U9" i="1"/>
  <c r="S9" i="1"/>
  <c r="X8" i="1"/>
  <c r="S8" i="1"/>
  <c r="U8" i="1"/>
  <c r="AB7" i="1"/>
  <c r="S7" i="1"/>
  <c r="U7" i="1"/>
  <c r="AC6" i="1"/>
  <c r="S6" i="1"/>
  <c r="U6" i="1"/>
  <c r="X5" i="1"/>
  <c r="U5" i="1"/>
  <c r="S5" i="1"/>
  <c r="Y4" i="1"/>
  <c r="AH4" i="1" s="1"/>
  <c r="S4" i="1"/>
  <c r="U4" i="1"/>
  <c r="AB3" i="1"/>
  <c r="U3" i="1"/>
  <c r="S3" i="1"/>
  <c r="AA6" i="1"/>
  <c r="AB9" i="1"/>
  <c r="AB2" i="1"/>
  <c r="X4" i="1"/>
  <c r="W5" i="1"/>
  <c r="AC8" i="1"/>
  <c r="AA5" i="1"/>
  <c r="W4" i="1"/>
  <c r="AB8" i="1"/>
  <c r="AA9" i="1"/>
  <c r="AA2" i="1"/>
  <c r="W8" i="1"/>
  <c r="AB6" i="1"/>
  <c r="AC5" i="1"/>
  <c r="V4" i="1"/>
  <c r="AA8" i="1"/>
  <c r="AB5" i="1"/>
  <c r="AC4" i="1"/>
  <c r="Z7" i="1"/>
  <c r="Y3" i="1"/>
  <c r="AH3" i="1" s="1"/>
  <c r="V3" i="1"/>
  <c r="Z9" i="1"/>
  <c r="AK9" i="1" s="1"/>
  <c r="Z2" i="1"/>
  <c r="X7" i="1"/>
  <c r="Y6" i="1"/>
  <c r="AH6" i="1" s="1"/>
  <c r="V9" i="1"/>
  <c r="V6" i="1"/>
  <c r="V2" i="1"/>
  <c r="Z8" i="1"/>
  <c r="Z5" i="1"/>
  <c r="AA4" i="1"/>
  <c r="W7" i="1"/>
  <c r="W3" i="1"/>
  <c r="X9" i="1"/>
  <c r="X6" i="1"/>
  <c r="X2" i="1"/>
  <c r="Y8" i="1"/>
  <c r="AH8" i="1" s="1"/>
  <c r="Y5" i="1"/>
  <c r="AH5" i="1" s="1"/>
  <c r="AB4" i="1"/>
  <c r="AC7" i="1"/>
  <c r="AC3" i="1"/>
  <c r="Z3" i="1"/>
  <c r="Y7" i="1"/>
  <c r="AH7" i="1" s="1"/>
  <c r="V7" i="1"/>
  <c r="Z6" i="1"/>
  <c r="X3" i="1"/>
  <c r="Y9" i="1"/>
  <c r="AH9" i="1" s="1"/>
  <c r="Y2" i="1"/>
  <c r="AH2" i="1" s="1"/>
  <c r="V8" i="1"/>
  <c r="V5" i="1"/>
  <c r="Z4" i="1"/>
  <c r="AA7" i="1"/>
  <c r="AA3" i="1"/>
  <c r="W9" i="1"/>
  <c r="W6" i="1"/>
  <c r="W2" i="1"/>
  <c r="AJ8" i="1" l="1"/>
  <c r="AJ2" i="1"/>
  <c r="AJ7" i="1"/>
  <c r="AJ9" i="1"/>
  <c r="AJ6" i="1"/>
  <c r="AK5" i="1"/>
  <c r="AJ5" i="1"/>
  <c r="AK7" i="1"/>
  <c r="AI5" i="1"/>
  <c r="AG5" i="1"/>
  <c r="AK8" i="1"/>
  <c r="AI6" i="1"/>
  <c r="AG6" i="1"/>
  <c r="AG7" i="1"/>
  <c r="AI7" i="1"/>
  <c r="AI9" i="1"/>
  <c r="AG9" i="1"/>
  <c r="AK6" i="1"/>
  <c r="AI8" i="1"/>
  <c r="AG8" i="1"/>
  <c r="AE5" i="1"/>
  <c r="AD5" i="1"/>
  <c r="AF5" i="1" s="1"/>
  <c r="AE9" i="1"/>
  <c r="AD9" i="1"/>
  <c r="AF9" i="1" s="1"/>
  <c r="AE6" i="1"/>
  <c r="AD6" i="1"/>
  <c r="AF6" i="1" s="1"/>
  <c r="AE8" i="1"/>
  <c r="AD8" i="1"/>
  <c r="AF8" i="1" s="1"/>
  <c r="AE7" i="1"/>
  <c r="AD7" i="1"/>
  <c r="AF7" i="1" s="1"/>
  <c r="AK2" i="1"/>
  <c r="AJ4" i="1"/>
  <c r="AD2" i="1"/>
  <c r="AF2" i="1" s="1"/>
  <c r="AE2" i="1"/>
  <c r="AG2" i="1"/>
  <c r="AI2" i="1"/>
  <c r="AG4" i="1"/>
  <c r="AE4" i="1"/>
  <c r="AK4" i="1"/>
  <c r="AD4" i="1"/>
  <c r="AF4" i="1" s="1"/>
  <c r="AI4" i="1"/>
  <c r="AI3" i="1"/>
  <c r="AG3" i="1"/>
  <c r="AJ3" i="1"/>
  <c r="AD3" i="1"/>
  <c r="AF3" i="1" s="1"/>
  <c r="AE3" i="1"/>
  <c r="AK3" i="1"/>
</calcChain>
</file>

<file path=xl/sharedStrings.xml><?xml version="1.0" encoding="utf-8"?>
<sst xmlns="http://schemas.openxmlformats.org/spreadsheetml/2006/main" count="159" uniqueCount="87">
  <si>
    <t>A</t>
    <phoneticPr fontId="1" type="noConversion"/>
  </si>
  <si>
    <t>M</t>
    <phoneticPr fontId="1" type="noConversion"/>
  </si>
  <si>
    <t>elements</t>
    <phoneticPr fontId="2" type="noConversion"/>
  </si>
  <si>
    <t>chondrite</t>
    <phoneticPr fontId="2" type="noConversion"/>
  </si>
  <si>
    <t>La</t>
  </si>
  <si>
    <t>Ce</t>
  </si>
  <si>
    <t>Pr</t>
  </si>
  <si>
    <t>Nd</t>
  </si>
  <si>
    <t>Sm</t>
  </si>
  <si>
    <t>Eu</t>
  </si>
  <si>
    <t>Gd</t>
  </si>
  <si>
    <t>Tb</t>
  </si>
  <si>
    <t>Dy</t>
  </si>
  <si>
    <t>Ho</t>
  </si>
  <si>
    <t>Er</t>
  </si>
  <si>
    <t>Tm</t>
  </si>
  <si>
    <t>Yb</t>
    <phoneticPr fontId="1" type="noConversion"/>
  </si>
  <si>
    <t>Lu</t>
  </si>
  <si>
    <t>K2O/Na2O</t>
    <phoneticPr fontId="1" type="noConversion"/>
  </si>
  <si>
    <t>FeOT</t>
    <phoneticPr fontId="1" type="noConversion"/>
  </si>
  <si>
    <t>K2O+Na2O</t>
    <phoneticPr fontId="1" type="noConversion"/>
  </si>
  <si>
    <r>
      <t>SiO</t>
    </r>
    <r>
      <rPr>
        <b/>
        <vertAlign val="subscript"/>
        <sz val="10"/>
        <rFont val="宋体"/>
        <family val="3"/>
        <charset val="134"/>
      </rPr>
      <t>2</t>
    </r>
    <phoneticPr fontId="2" type="noConversion"/>
  </si>
  <si>
    <r>
      <t>Al</t>
    </r>
    <r>
      <rPr>
        <b/>
        <vertAlign val="subscript"/>
        <sz val="10"/>
        <rFont val="宋体"/>
        <family val="3"/>
        <charset val="134"/>
      </rPr>
      <t>2</t>
    </r>
    <r>
      <rPr>
        <b/>
        <sz val="10"/>
        <rFont val="宋体"/>
        <family val="3"/>
        <charset val="134"/>
      </rPr>
      <t>O</t>
    </r>
    <r>
      <rPr>
        <b/>
        <vertAlign val="subscript"/>
        <sz val="10"/>
        <rFont val="宋体"/>
        <family val="3"/>
        <charset val="134"/>
      </rPr>
      <t>3</t>
    </r>
    <phoneticPr fontId="2" type="noConversion"/>
  </si>
  <si>
    <r>
      <t>TiO</t>
    </r>
    <r>
      <rPr>
        <b/>
        <vertAlign val="subscript"/>
        <sz val="10"/>
        <rFont val="宋体"/>
        <family val="3"/>
        <charset val="134"/>
      </rPr>
      <t>2</t>
    </r>
    <phoneticPr fontId="2" type="noConversion"/>
  </si>
  <si>
    <r>
      <t>Fe</t>
    </r>
    <r>
      <rPr>
        <b/>
        <vertAlign val="subscript"/>
        <sz val="10"/>
        <rFont val="宋体"/>
        <family val="3"/>
        <charset val="134"/>
      </rPr>
      <t>2</t>
    </r>
    <r>
      <rPr>
        <b/>
        <sz val="10"/>
        <rFont val="宋体"/>
        <family val="3"/>
        <charset val="134"/>
      </rPr>
      <t>O</t>
    </r>
    <r>
      <rPr>
        <b/>
        <vertAlign val="subscript"/>
        <sz val="10"/>
        <rFont val="宋体"/>
        <family val="3"/>
        <charset val="134"/>
      </rPr>
      <t>3</t>
    </r>
    <phoneticPr fontId="2" type="noConversion"/>
  </si>
  <si>
    <t>FeO</t>
    <phoneticPr fontId="2" type="noConversion"/>
  </si>
  <si>
    <t>CaO</t>
    <phoneticPr fontId="2" type="noConversion"/>
  </si>
  <si>
    <t>MgO</t>
    <phoneticPr fontId="2" type="noConversion"/>
  </si>
  <si>
    <r>
      <t>K</t>
    </r>
    <r>
      <rPr>
        <b/>
        <vertAlign val="subscript"/>
        <sz val="10"/>
        <rFont val="宋体"/>
        <family val="3"/>
        <charset val="134"/>
      </rPr>
      <t>2</t>
    </r>
    <r>
      <rPr>
        <b/>
        <sz val="10"/>
        <rFont val="宋体"/>
        <family val="3"/>
        <charset val="134"/>
      </rPr>
      <t>O</t>
    </r>
    <phoneticPr fontId="2" type="noConversion"/>
  </si>
  <si>
    <r>
      <t>Na</t>
    </r>
    <r>
      <rPr>
        <b/>
        <vertAlign val="subscript"/>
        <sz val="10"/>
        <rFont val="宋体"/>
        <family val="3"/>
        <charset val="134"/>
      </rPr>
      <t>2</t>
    </r>
    <r>
      <rPr>
        <b/>
        <sz val="10"/>
        <rFont val="宋体"/>
        <family val="3"/>
        <charset val="134"/>
      </rPr>
      <t>O</t>
    </r>
    <phoneticPr fontId="2" type="noConversion"/>
  </si>
  <si>
    <t>MnO</t>
    <phoneticPr fontId="2" type="noConversion"/>
  </si>
  <si>
    <r>
      <t>P</t>
    </r>
    <r>
      <rPr>
        <b/>
        <vertAlign val="subscript"/>
        <sz val="10"/>
        <rFont val="宋体"/>
        <family val="3"/>
        <charset val="134"/>
      </rPr>
      <t>2</t>
    </r>
    <r>
      <rPr>
        <b/>
        <sz val="10"/>
        <rFont val="宋体"/>
        <family val="3"/>
        <charset val="134"/>
      </rPr>
      <t>O</t>
    </r>
    <r>
      <rPr>
        <b/>
        <vertAlign val="subscript"/>
        <sz val="10"/>
        <rFont val="宋体"/>
        <family val="3"/>
        <charset val="134"/>
      </rPr>
      <t>5</t>
    </r>
    <phoneticPr fontId="2" type="noConversion"/>
  </si>
  <si>
    <r>
      <t>H</t>
    </r>
    <r>
      <rPr>
        <b/>
        <vertAlign val="subscript"/>
        <sz val="10"/>
        <rFont val="宋体"/>
        <family val="3"/>
        <charset val="134"/>
      </rPr>
      <t>2</t>
    </r>
    <r>
      <rPr>
        <b/>
        <sz val="10"/>
        <rFont val="宋体"/>
        <family val="3"/>
        <charset val="134"/>
      </rPr>
      <t>O</t>
    </r>
    <r>
      <rPr>
        <b/>
        <vertAlign val="superscript"/>
        <sz val="10"/>
        <rFont val="宋体"/>
        <family val="3"/>
        <charset val="134"/>
      </rPr>
      <t>+</t>
    </r>
    <phoneticPr fontId="2" type="noConversion"/>
  </si>
  <si>
    <r>
      <t>H</t>
    </r>
    <r>
      <rPr>
        <b/>
        <vertAlign val="subscript"/>
        <sz val="10"/>
        <rFont val="宋体"/>
        <family val="3"/>
        <charset val="134"/>
      </rPr>
      <t>2</t>
    </r>
    <r>
      <rPr>
        <b/>
        <sz val="10"/>
        <rFont val="宋体"/>
        <family val="3"/>
        <charset val="134"/>
      </rPr>
      <t>O</t>
    </r>
    <r>
      <rPr>
        <b/>
        <vertAlign val="superscript"/>
        <sz val="10"/>
        <rFont val="宋体"/>
        <family val="3"/>
        <charset val="134"/>
      </rPr>
      <t>-</t>
    </r>
    <phoneticPr fontId="2" type="noConversion"/>
  </si>
  <si>
    <t>F</t>
    <phoneticPr fontId="1" type="noConversion"/>
  </si>
  <si>
    <t>QTDB-01</t>
    <phoneticPr fontId="1" type="noConversion"/>
  </si>
  <si>
    <t>PM007-1</t>
    <phoneticPr fontId="1" type="noConversion"/>
  </si>
  <si>
    <t>PM007-4</t>
    <phoneticPr fontId="1" type="noConversion"/>
  </si>
  <si>
    <t>PM007-5</t>
    <phoneticPr fontId="1" type="noConversion"/>
  </si>
  <si>
    <t>PM007-6</t>
  </si>
  <si>
    <t>PM007-7</t>
  </si>
  <si>
    <t>PM007-8</t>
  </si>
  <si>
    <t>PM007-11</t>
  </si>
  <si>
    <t>PM007-12</t>
  </si>
  <si>
    <t>PM007-13</t>
  </si>
  <si>
    <t>PM007-14</t>
  </si>
  <si>
    <t>PM007-15</t>
  </si>
  <si>
    <t>PM007-10</t>
    <phoneticPr fontId="1" type="noConversion"/>
  </si>
  <si>
    <t>PM007-9</t>
    <phoneticPr fontId="1" type="noConversion"/>
  </si>
  <si>
    <t>K89G185</t>
    <phoneticPr fontId="1" type="noConversion"/>
  </si>
  <si>
    <t>K89G186</t>
  </si>
  <si>
    <t>K89G189</t>
    <phoneticPr fontId="1" type="noConversion"/>
  </si>
  <si>
    <t>K89G190</t>
  </si>
  <si>
    <t>K89G191</t>
  </si>
  <si>
    <t>K89G192</t>
  </si>
  <si>
    <t>K89G193</t>
  </si>
  <si>
    <t>K89G200</t>
    <phoneticPr fontId="1" type="noConversion"/>
  </si>
  <si>
    <t>KP39-1</t>
    <phoneticPr fontId="1" type="noConversion"/>
  </si>
  <si>
    <t>KP39-2</t>
  </si>
  <si>
    <t>KP39-3</t>
  </si>
  <si>
    <t>XJ-1</t>
    <phoneticPr fontId="1" type="noConversion"/>
  </si>
  <si>
    <r>
      <rPr>
        <b/>
        <sz val="11"/>
        <rFont val="宋体"/>
        <family val="2"/>
        <charset val="134"/>
      </rPr>
      <t>稀土元素</t>
    </r>
    <phoneticPr fontId="1" type="noConversion"/>
  </si>
  <si>
    <t>QDVF-1</t>
    <phoneticPr fontId="1" type="noConversion"/>
  </si>
  <si>
    <t>DVF-1</t>
    <phoneticPr fontId="1" type="noConversion"/>
  </si>
  <si>
    <t>DVF-3</t>
    <phoneticPr fontId="1" type="noConversion"/>
  </si>
  <si>
    <t>DVF-4</t>
    <phoneticPr fontId="1" type="noConversion"/>
  </si>
  <si>
    <t>DVF(zhang-4)</t>
    <phoneticPr fontId="1" type="noConversion"/>
  </si>
  <si>
    <t>DVF(Zhang-5)</t>
    <phoneticPr fontId="1" type="noConversion"/>
  </si>
  <si>
    <t>DVF(Zhang-10)</t>
    <phoneticPr fontId="1" type="noConversion"/>
  </si>
  <si>
    <t>QVF(K89G186)</t>
    <phoneticPr fontId="1" type="noConversion"/>
  </si>
  <si>
    <t>QVF(K89G191)</t>
    <phoneticPr fontId="1" type="noConversion"/>
  </si>
  <si>
    <t>QVF(K89G192)</t>
    <phoneticPr fontId="1" type="noConversion"/>
  </si>
  <si>
    <t>Yb</t>
    <phoneticPr fontId="1" type="noConversion"/>
  </si>
  <si>
    <t>QDVF</t>
    <phoneticPr fontId="1" type="noConversion"/>
  </si>
  <si>
    <t>QVF</t>
    <phoneticPr fontId="1" type="noConversion"/>
  </si>
  <si>
    <t>KVF</t>
    <phoneticPr fontId="1" type="noConversion"/>
  </si>
  <si>
    <t>DVF</t>
    <phoneticPr fontId="1" type="noConversion"/>
  </si>
  <si>
    <r>
      <rPr>
        <vertAlign val="superscript"/>
        <sz val="11"/>
        <color theme="1"/>
        <rFont val="宋体"/>
        <family val="3"/>
        <charset val="134"/>
        <scheme val="minor"/>
      </rPr>
      <t>87</t>
    </r>
    <r>
      <rPr>
        <sz val="11"/>
        <color theme="1"/>
        <rFont val="宋体"/>
        <family val="2"/>
        <charset val="134"/>
        <scheme val="minor"/>
      </rPr>
      <t>Sr/</t>
    </r>
    <r>
      <rPr>
        <vertAlign val="superscript"/>
        <sz val="11"/>
        <color theme="1"/>
        <rFont val="宋体"/>
        <family val="3"/>
        <charset val="134"/>
        <scheme val="minor"/>
      </rPr>
      <t>86</t>
    </r>
    <r>
      <rPr>
        <sz val="11"/>
        <color theme="1"/>
        <rFont val="宋体"/>
        <family val="2"/>
        <charset val="134"/>
        <scheme val="minor"/>
      </rPr>
      <t>Sr</t>
    </r>
    <phoneticPr fontId="1" type="noConversion"/>
  </si>
  <si>
    <r>
      <rPr>
        <vertAlign val="superscript"/>
        <sz val="11"/>
        <color theme="1"/>
        <rFont val="宋体"/>
        <family val="3"/>
        <charset val="134"/>
        <scheme val="minor"/>
      </rPr>
      <t>143</t>
    </r>
    <r>
      <rPr>
        <sz val="11"/>
        <color theme="1"/>
        <rFont val="宋体"/>
        <family val="2"/>
        <charset val="134"/>
        <scheme val="minor"/>
      </rPr>
      <t>Nd/</t>
    </r>
    <r>
      <rPr>
        <vertAlign val="superscript"/>
        <sz val="11"/>
        <color theme="1"/>
        <rFont val="宋体"/>
        <family val="3"/>
        <charset val="134"/>
        <scheme val="minor"/>
      </rPr>
      <t>144</t>
    </r>
    <r>
      <rPr>
        <sz val="11"/>
        <color theme="1"/>
        <rFont val="宋体"/>
        <family val="2"/>
        <charset val="134"/>
        <scheme val="minor"/>
      </rPr>
      <t>Nd</t>
    </r>
    <phoneticPr fontId="1" type="noConversion"/>
  </si>
  <si>
    <t>Total</t>
    <phoneticPr fontId="2" type="noConversion"/>
  </si>
  <si>
    <t>DVF(Zhang)</t>
    <phoneticPr fontId="1" type="noConversion"/>
  </si>
  <si>
    <t>QVF(K89G189)</t>
    <phoneticPr fontId="1" type="noConversion"/>
  </si>
  <si>
    <t>QVF(K89G185 )</t>
    <phoneticPr fontId="1" type="noConversion"/>
  </si>
  <si>
    <t>QVF(K89G186）</t>
    <phoneticPr fontId="1" type="noConversion"/>
  </si>
  <si>
    <t>QVF(K89G190)</t>
    <phoneticPr fontId="1" type="noConversion"/>
  </si>
  <si>
    <t>QVF(K89G193)</t>
    <phoneticPr fontId="1" type="noConversion"/>
  </si>
  <si>
    <t>QVF(K89G200)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</si>
</sst>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0_);[Red]\(0.00\)"/>
    <numFmt numFmtId="177" formatCode="0.000_);[Red]\(0.000\)"/>
    <numFmt numFmtId="178" formatCode="0.00_ "/>
    <numFmt numFmtId="179" formatCode="0.0_);[Red]\(0.0\)"/>
  </numFmts>
  <fonts count="21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  <font>
      <b/>
      <sz val="11"/>
      <name val="Times New Roman"/>
      <family val="1"/>
    </font>
    <font>
      <b/>
      <sz val="11"/>
      <name val="宋体"/>
      <family val="2"/>
      <charset val="134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sz val="10"/>
      <color theme="1"/>
      <name val="宋体"/>
      <family val="2"/>
      <charset val="134"/>
      <scheme val="minor"/>
    </font>
    <font>
      <b/>
      <sz val="10"/>
      <name val="宋体"/>
      <family val="2"/>
      <charset val="134"/>
    </font>
    <font>
      <b/>
      <vertAlign val="subscript"/>
      <sz val="10"/>
      <name val="宋体"/>
      <family val="3"/>
      <charset val="134"/>
    </font>
    <font>
      <b/>
      <vertAlign val="superscript"/>
      <sz val="10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</font>
    <font>
      <sz val="10"/>
      <name val="宋体"/>
      <family val="3"/>
      <charset val="134"/>
      <scheme val="minor"/>
    </font>
    <font>
      <sz val="11"/>
      <name val="宋体"/>
      <family val="2"/>
      <charset val="134"/>
      <scheme val="minor"/>
    </font>
    <font>
      <vertAlign val="superscript"/>
      <sz val="11"/>
      <color theme="1"/>
      <name val="宋体"/>
      <family val="3"/>
      <charset val="13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41">
    <xf numFmtId="0" fontId="0" fillId="0" borderId="0" xfId="0">
      <alignment vertical="center"/>
    </xf>
    <xf numFmtId="49" fontId="3" fillId="0" borderId="0" xfId="0" applyNumberFormat="1" applyFont="1" applyFill="1" applyAlignment="1">
      <alignment vertical="center"/>
    </xf>
    <xf numFmtId="49" fontId="3" fillId="2" borderId="0" xfId="0" applyNumberFormat="1" applyFont="1" applyFill="1" applyAlignment="1">
      <alignment vertical="center"/>
    </xf>
    <xf numFmtId="49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3" borderId="0" xfId="0" applyFont="1" applyFill="1" applyBorder="1" applyAlignment="1"/>
    <xf numFmtId="0" fontId="4" fillId="4" borderId="1" xfId="0" applyFont="1" applyFill="1" applyBorder="1" applyAlignment="1"/>
    <xf numFmtId="0" fontId="4" fillId="5" borderId="2" xfId="0" applyFont="1" applyFill="1" applyBorder="1" applyAlignment="1"/>
    <xf numFmtId="0" fontId="4" fillId="4" borderId="3" xfId="0" applyFont="1" applyFill="1" applyBorder="1" applyAlignment="1"/>
    <xf numFmtId="0" fontId="6" fillId="5" borderId="4" xfId="0" applyFont="1" applyFill="1" applyBorder="1" applyAlignment="1"/>
    <xf numFmtId="0" fontId="4" fillId="4" borderId="4" xfId="0" applyFont="1" applyFill="1" applyBorder="1" applyAlignment="1"/>
    <xf numFmtId="0" fontId="7" fillId="0" borderId="0" xfId="0" applyFont="1" applyAlignment="1"/>
    <xf numFmtId="0" fontId="9" fillId="0" borderId="0" xfId="0" applyFont="1" applyAlignment="1"/>
    <xf numFmtId="0" fontId="10" fillId="0" borderId="0" xfId="0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horizontal="center" vertical="center"/>
    </xf>
    <xf numFmtId="176" fontId="8" fillId="0" borderId="0" xfId="0" applyNumberFormat="1" applyFont="1" applyFill="1" applyAlignment="1">
      <alignment horizontal="center" vertical="center"/>
    </xf>
    <xf numFmtId="177" fontId="8" fillId="0" borderId="0" xfId="0" applyNumberFormat="1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176" fontId="17" fillId="0" borderId="0" xfId="0" applyNumberFormat="1" applyFont="1" applyBorder="1" applyAlignment="1">
      <alignment horizontal="center"/>
    </xf>
    <xf numFmtId="178" fontId="6" fillId="0" borderId="0" xfId="0" applyNumberFormat="1" applyFont="1" applyBorder="1" applyAlignment="1">
      <alignment horizontal="center"/>
    </xf>
    <xf numFmtId="176" fontId="6" fillId="0" borderId="0" xfId="0" applyNumberFormat="1" applyFont="1" applyBorder="1" applyAlignment="1">
      <alignment horizontal="center"/>
    </xf>
    <xf numFmtId="176" fontId="14" fillId="0" borderId="0" xfId="0" applyNumberFormat="1" applyFont="1" applyFill="1" applyAlignment="1">
      <alignment horizontal="center" vertical="center"/>
    </xf>
    <xf numFmtId="177" fontId="14" fillId="0" borderId="0" xfId="0" applyNumberFormat="1" applyFont="1" applyFill="1" applyAlignment="1">
      <alignment horizontal="center" vertical="center"/>
    </xf>
    <xf numFmtId="2" fontId="14" fillId="0" borderId="0" xfId="0" applyNumberFormat="1" applyFont="1" applyFill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/>
    </xf>
    <xf numFmtId="177" fontId="18" fillId="0" borderId="0" xfId="0" applyNumberFormat="1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176" fontId="9" fillId="0" borderId="0" xfId="1" applyNumberFormat="1" applyFont="1" applyFill="1" applyAlignment="1">
      <alignment horizontal="center" vertical="center"/>
    </xf>
    <xf numFmtId="177" fontId="9" fillId="0" borderId="0" xfId="1" applyNumberFormat="1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176" fontId="15" fillId="0" borderId="0" xfId="1" applyNumberFormat="1" applyFont="1" applyFill="1" applyAlignment="1">
      <alignment horizontal="center" vertical="center"/>
    </xf>
    <xf numFmtId="0" fontId="15" fillId="0" borderId="0" xfId="1" applyNumberFormat="1" applyFont="1" applyFill="1" applyAlignment="1">
      <alignment horizontal="center" vertical="center"/>
    </xf>
    <xf numFmtId="177" fontId="15" fillId="0" borderId="0" xfId="1" applyNumberFormat="1" applyFont="1" applyFill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176" fontId="14" fillId="0" borderId="0" xfId="1" applyNumberFormat="1" applyFont="1" applyFill="1" applyAlignment="1">
      <alignment horizontal="center" vertical="center"/>
    </xf>
    <xf numFmtId="179" fontId="3" fillId="0" borderId="0" xfId="1" applyNumberFormat="1" applyFont="1" applyFill="1" applyAlignment="1">
      <alignment horizontal="center" vertical="center"/>
    </xf>
    <xf numFmtId="176" fontId="3" fillId="0" borderId="0" xfId="1" applyNumberFormat="1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horizontal="center" vertical="center"/>
    </xf>
  </cellXfs>
  <cellStyles count="2">
    <cellStyle name="常规" xfId="0" builtinId="0"/>
    <cellStyle name="常规_硅酸盐计算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210482959519906"/>
          <c:y val="4.2372881355932306E-2"/>
          <c:w val="0.85730567803759972"/>
          <c:h val="0.8033898305084759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'[1]Tab diags'!$Q$20:$Q$30</c:f>
              <c:numCache>
                <c:formatCode>General</c:formatCode>
                <c:ptCount val="11"/>
                <c:pt idx="0">
                  <c:v>45</c:v>
                </c:pt>
                <c:pt idx="1">
                  <c:v>48</c:v>
                </c:pt>
                <c:pt idx="2">
                  <c:v>56</c:v>
                </c:pt>
                <c:pt idx="3">
                  <c:v>63</c:v>
                </c:pt>
                <c:pt idx="4">
                  <c:v>70</c:v>
                </c:pt>
                <c:pt idx="5">
                  <c:v>70</c:v>
                </c:pt>
                <c:pt idx="6">
                  <c:v>63</c:v>
                </c:pt>
                <c:pt idx="7">
                  <c:v>56</c:v>
                </c:pt>
                <c:pt idx="8">
                  <c:v>48</c:v>
                </c:pt>
                <c:pt idx="9">
                  <c:v>45</c:v>
                </c:pt>
                <c:pt idx="10">
                  <c:v>45</c:v>
                </c:pt>
              </c:numCache>
            </c:numRef>
          </c:xVal>
          <c:yVal>
            <c:numRef>
              <c:f>'[1]Tab diags'!$R$20:$R$30</c:f>
              <c:numCache>
                <c:formatCode>General</c:formatCode>
                <c:ptCount val="11"/>
                <c:pt idx="0">
                  <c:v>1.38</c:v>
                </c:pt>
                <c:pt idx="1">
                  <c:v>1.7</c:v>
                </c:pt>
                <c:pt idx="2">
                  <c:v>3.3</c:v>
                </c:pt>
                <c:pt idx="3">
                  <c:v>4.2</c:v>
                </c:pt>
                <c:pt idx="4">
                  <c:v>5.0999999999999996</c:v>
                </c:pt>
                <c:pt idx="5">
                  <c:v>4.6100000000000003</c:v>
                </c:pt>
                <c:pt idx="6">
                  <c:v>3.87</c:v>
                </c:pt>
                <c:pt idx="7">
                  <c:v>2.98</c:v>
                </c:pt>
                <c:pt idx="8">
                  <c:v>1.6</c:v>
                </c:pt>
                <c:pt idx="9">
                  <c:v>1.37</c:v>
                </c:pt>
                <c:pt idx="10">
                  <c:v>1.38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A23-4BF1-A272-80B537502F72}"/>
            </c:ext>
          </c:extLst>
        </c:ser>
        <c:ser>
          <c:idx val="1"/>
          <c:order val="1"/>
          <c:spPr>
            <a:ln w="3175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'[1]Tab diags'!$S$20:$S$32</c:f>
              <c:numCache>
                <c:formatCode>General</c:formatCode>
                <c:ptCount val="13"/>
                <c:pt idx="0">
                  <c:v>45</c:v>
                </c:pt>
                <c:pt idx="1">
                  <c:v>49</c:v>
                </c:pt>
                <c:pt idx="2">
                  <c:v>52</c:v>
                </c:pt>
                <c:pt idx="3">
                  <c:v>63</c:v>
                </c:pt>
                <c:pt idx="4">
                  <c:v>70</c:v>
                </c:pt>
                <c:pt idx="5">
                  <c:v>75</c:v>
                </c:pt>
                <c:pt idx="6">
                  <c:v>75</c:v>
                </c:pt>
                <c:pt idx="7">
                  <c:v>70</c:v>
                </c:pt>
                <c:pt idx="8">
                  <c:v>63</c:v>
                </c:pt>
                <c:pt idx="9">
                  <c:v>52</c:v>
                </c:pt>
                <c:pt idx="10">
                  <c:v>49</c:v>
                </c:pt>
                <c:pt idx="11">
                  <c:v>45</c:v>
                </c:pt>
                <c:pt idx="12">
                  <c:v>45</c:v>
                </c:pt>
              </c:numCache>
            </c:numRef>
          </c:xVal>
          <c:yVal>
            <c:numRef>
              <c:f>'[1]Tab diags'!$T$20:$T$32</c:f>
              <c:numCache>
                <c:formatCode>General</c:formatCode>
                <c:ptCount val="13"/>
                <c:pt idx="0">
                  <c:v>0.98</c:v>
                </c:pt>
                <c:pt idx="1">
                  <c:v>1.28</c:v>
                </c:pt>
                <c:pt idx="2">
                  <c:v>1.5</c:v>
                </c:pt>
                <c:pt idx="3">
                  <c:v>2.48</c:v>
                </c:pt>
                <c:pt idx="4">
                  <c:v>3.1</c:v>
                </c:pt>
                <c:pt idx="5">
                  <c:v>3.43</c:v>
                </c:pt>
                <c:pt idx="6">
                  <c:v>3.25</c:v>
                </c:pt>
                <c:pt idx="7">
                  <c:v>2.86</c:v>
                </c:pt>
                <c:pt idx="8">
                  <c:v>2.3199999999999998</c:v>
                </c:pt>
                <c:pt idx="9">
                  <c:v>1.35</c:v>
                </c:pt>
                <c:pt idx="10">
                  <c:v>1.1000000000000001</c:v>
                </c:pt>
                <c:pt idx="11">
                  <c:v>0.92</c:v>
                </c:pt>
                <c:pt idx="12">
                  <c:v>0.98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A23-4BF1-A272-80B537502F72}"/>
            </c:ext>
          </c:extLst>
        </c:ser>
        <c:ser>
          <c:idx val="2"/>
          <c:order val="2"/>
          <c:spPr>
            <a:ln w="3175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'[1]Tab diags'!$U$20:$U$29</c:f>
              <c:numCache>
                <c:formatCode>General</c:formatCode>
                <c:ptCount val="10"/>
                <c:pt idx="0">
                  <c:v>45</c:v>
                </c:pt>
                <c:pt idx="1">
                  <c:v>48</c:v>
                </c:pt>
                <c:pt idx="2">
                  <c:v>61</c:v>
                </c:pt>
                <c:pt idx="3">
                  <c:v>70</c:v>
                </c:pt>
                <c:pt idx="4">
                  <c:v>75</c:v>
                </c:pt>
                <c:pt idx="5">
                  <c:v>75</c:v>
                </c:pt>
                <c:pt idx="6">
                  <c:v>70</c:v>
                </c:pt>
                <c:pt idx="7">
                  <c:v>48</c:v>
                </c:pt>
                <c:pt idx="8">
                  <c:v>45</c:v>
                </c:pt>
                <c:pt idx="9">
                  <c:v>45</c:v>
                </c:pt>
              </c:numCache>
            </c:numRef>
          </c:xVal>
          <c:yVal>
            <c:numRef>
              <c:f>'[1]Tab diags'!$V$20:$V$29</c:f>
              <c:numCache>
                <c:formatCode>General</c:formatCode>
                <c:ptCount val="10"/>
                <c:pt idx="0">
                  <c:v>0.2</c:v>
                </c:pt>
                <c:pt idx="1">
                  <c:v>0.41</c:v>
                </c:pt>
                <c:pt idx="2">
                  <c:v>0.97</c:v>
                </c:pt>
                <c:pt idx="3">
                  <c:v>1.38</c:v>
                </c:pt>
                <c:pt idx="4">
                  <c:v>1.51</c:v>
                </c:pt>
                <c:pt idx="5">
                  <c:v>1.44</c:v>
                </c:pt>
                <c:pt idx="6">
                  <c:v>1.23</c:v>
                </c:pt>
                <c:pt idx="7">
                  <c:v>0.3</c:v>
                </c:pt>
                <c:pt idx="8">
                  <c:v>0.15</c:v>
                </c:pt>
                <c:pt idx="9">
                  <c:v>0.2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A23-4BF1-A272-80B537502F72}"/>
            </c:ext>
          </c:extLst>
        </c:ser>
        <c:ser>
          <c:idx val="3"/>
          <c:order val="3"/>
          <c:spPr>
            <a:ln>
              <a:noFill/>
            </a:ln>
          </c:spPr>
          <c:marker>
            <c:symbol val="circle"/>
            <c:size val="5"/>
            <c:spPr>
              <a:noFill/>
              <a:ln w="12700">
                <a:solidFill>
                  <a:srgbClr val="FF0000"/>
                </a:solidFill>
              </a:ln>
            </c:spPr>
          </c:marker>
          <c:xVal>
            <c:numRef>
              <c:f>' Major-Element'!$S$2:$S$56</c:f>
              <c:numCache>
                <c:formatCode>0.000_);[Red]\(0.000\)</c:formatCode>
                <c:ptCount val="55"/>
                <c:pt idx="0">
                  <c:v>64.637146371463714</c:v>
                </c:pt>
                <c:pt idx="1">
                  <c:v>55.981659024593576</c:v>
                </c:pt>
                <c:pt idx="2">
                  <c:v>55.446668042087886</c:v>
                </c:pt>
                <c:pt idx="3">
                  <c:v>56.613165379926862</c:v>
                </c:pt>
                <c:pt idx="4">
                  <c:v>55.771393518045187</c:v>
                </c:pt>
                <c:pt idx="5">
                  <c:v>59.390231255833257</c:v>
                </c:pt>
                <c:pt idx="6">
                  <c:v>59.960796451047152</c:v>
                </c:pt>
                <c:pt idx="7">
                  <c:v>61.222424610402747</c:v>
                </c:pt>
                <c:pt idx="8">
                  <c:v>59.823806597008804</c:v>
                </c:pt>
                <c:pt idx="9">
                  <c:v>62.308158319870756</c:v>
                </c:pt>
                <c:pt idx="10" formatCode="General">
                  <c:v>61.690538632237249</c:v>
                </c:pt>
                <c:pt idx="11" formatCode="General">
                  <c:v>61.637060960839747</c:v>
                </c:pt>
                <c:pt idx="12" formatCode="General">
                  <c:v>61.942707282630643</c:v>
                </c:pt>
                <c:pt idx="13" formatCode="General">
                  <c:v>61.305007587253421</c:v>
                </c:pt>
                <c:pt idx="14" formatCode="General">
                  <c:v>52.922422954303933</c:v>
                </c:pt>
                <c:pt idx="15" formatCode="General">
                  <c:v>58.219178082191796</c:v>
                </c:pt>
                <c:pt idx="16" formatCode="General">
                  <c:v>58.763413387838533</c:v>
                </c:pt>
                <c:pt idx="17" formatCode="General">
                  <c:v>58.072995652613486</c:v>
                </c:pt>
                <c:pt idx="18">
                  <c:v>56.272800972841502</c:v>
                </c:pt>
                <c:pt idx="19">
                  <c:v>53.176347462061742</c:v>
                </c:pt>
                <c:pt idx="20">
                  <c:v>52.759154203197539</c:v>
                </c:pt>
                <c:pt idx="21">
                  <c:v>53.380049464138487</c:v>
                </c:pt>
                <c:pt idx="22">
                  <c:v>52.876852324987219</c:v>
                </c:pt>
                <c:pt idx="23">
                  <c:v>52.276542173730597</c:v>
                </c:pt>
                <c:pt idx="24">
                  <c:v>52.939356435643553</c:v>
                </c:pt>
                <c:pt idx="25">
                  <c:v>52.526283556190663</c:v>
                </c:pt>
                <c:pt idx="26">
                  <c:v>49.483460294271104</c:v>
                </c:pt>
                <c:pt idx="27">
                  <c:v>51.124297314178627</c:v>
                </c:pt>
                <c:pt idx="28">
                  <c:v>49.600912200684142</c:v>
                </c:pt>
                <c:pt idx="29">
                  <c:v>47.677986906710323</c:v>
                </c:pt>
                <c:pt idx="30">
                  <c:v>58.559287737757998</c:v>
                </c:pt>
                <c:pt idx="31">
                  <c:v>58.468841531158468</c:v>
                </c:pt>
                <c:pt idx="32">
                  <c:v>58.275340393343413</c:v>
                </c:pt>
                <c:pt idx="33">
                  <c:v>59.713311948676811</c:v>
                </c:pt>
                <c:pt idx="34">
                  <c:v>58.609842719431754</c:v>
                </c:pt>
                <c:pt idx="35">
                  <c:v>52.272958405369685</c:v>
                </c:pt>
                <c:pt idx="36">
                  <c:v>57.891535732387233</c:v>
                </c:pt>
                <c:pt idx="37">
                  <c:v>56.792144026186577</c:v>
                </c:pt>
                <c:pt idx="38">
                  <c:v>57.40024429967427</c:v>
                </c:pt>
                <c:pt idx="39">
                  <c:v>57.650632911392414</c:v>
                </c:pt>
                <c:pt idx="40" formatCode="General">
                  <c:v>53.905021490722305</c:v>
                </c:pt>
                <c:pt idx="41" formatCode="General">
                  <c:v>54.826173721247763</c:v>
                </c:pt>
                <c:pt idx="42" formatCode="General">
                  <c:v>58.586808821992271</c:v>
                </c:pt>
                <c:pt idx="43" formatCode="General">
                  <c:v>58.493852459016388</c:v>
                </c:pt>
                <c:pt idx="44" formatCode="General">
                  <c:v>57.998157813939201</c:v>
                </c:pt>
                <c:pt idx="45" formatCode="General">
                  <c:v>56.731364705641518</c:v>
                </c:pt>
                <c:pt idx="46" formatCode="General">
                  <c:v>55.491736912698201</c:v>
                </c:pt>
                <c:pt idx="47" formatCode="General">
                  <c:v>57.834720868668064</c:v>
                </c:pt>
                <c:pt idx="48" formatCode="General">
                  <c:v>56.361734215910502</c:v>
                </c:pt>
                <c:pt idx="49" formatCode="General">
                  <c:v>62.095635859299591</c:v>
                </c:pt>
              </c:numCache>
            </c:numRef>
          </c:xVal>
          <c:yVal>
            <c:numRef>
              <c:f>' Major-Element'!$Z$2:$Z$56</c:f>
              <c:numCache>
                <c:formatCode>0.000_);[Red]\(0.000\)</c:formatCode>
                <c:ptCount val="55"/>
                <c:pt idx="0">
                  <c:v>5.4838048380483801</c:v>
                </c:pt>
                <c:pt idx="1">
                  <c:v>4.7207169654022509</c:v>
                </c:pt>
                <c:pt idx="2">
                  <c:v>4.4563647617082722</c:v>
                </c:pt>
                <c:pt idx="3">
                  <c:v>4.9167005282405531</c:v>
                </c:pt>
                <c:pt idx="4">
                  <c:v>4.5700848583989364</c:v>
                </c:pt>
                <c:pt idx="5">
                  <c:v>5.3821424867779752</c:v>
                </c:pt>
                <c:pt idx="6">
                  <c:v>5.4678634065820697</c:v>
                </c:pt>
                <c:pt idx="7">
                  <c:v>5.6061526006881195</c:v>
                </c:pt>
                <c:pt idx="8" formatCode="General">
                  <c:v>5.4701905347264903</c:v>
                </c:pt>
                <c:pt idx="9" formatCode="General">
                  <c:v>5.7451534733441028</c:v>
                </c:pt>
                <c:pt idx="10" formatCode="General">
                  <c:v>5.7897922130320767</c:v>
                </c:pt>
                <c:pt idx="11" formatCode="General">
                  <c:v>5.4602341542188144</c:v>
                </c:pt>
                <c:pt idx="12" formatCode="General">
                  <c:v>5.456929594512812</c:v>
                </c:pt>
                <c:pt idx="13" formatCode="General">
                  <c:v>5.7359635811836123</c:v>
                </c:pt>
                <c:pt idx="14" formatCode="General">
                  <c:v>4.9946865037194481</c:v>
                </c:pt>
                <c:pt idx="15" formatCode="General">
                  <c:v>4.8558576978123096</c:v>
                </c:pt>
                <c:pt idx="16" formatCode="General">
                  <c:v>5.2631578947368425</c:v>
                </c:pt>
                <c:pt idx="17" formatCode="General">
                  <c:v>4.9742189869578404</c:v>
                </c:pt>
                <c:pt idx="18" formatCode="General">
                  <c:v>4.9655451965950546</c:v>
                </c:pt>
                <c:pt idx="19" formatCode="General">
                  <c:v>4.280481423338566</c:v>
                </c:pt>
                <c:pt idx="20" formatCode="General">
                  <c:v>3.733883445074782</c:v>
                </c:pt>
                <c:pt idx="21" formatCode="General">
                  <c:v>4.359027205276174</c:v>
                </c:pt>
                <c:pt idx="22" formatCode="General">
                  <c:v>4.2411854879918245</c:v>
                </c:pt>
                <c:pt idx="23" formatCode="General">
                  <c:v>4.1754091481326059</c:v>
                </c:pt>
                <c:pt idx="24" formatCode="General">
                  <c:v>4.5070132013201309</c:v>
                </c:pt>
                <c:pt idx="25" formatCode="General">
                  <c:v>4.0930897213432678</c:v>
                </c:pt>
                <c:pt idx="26" formatCode="General">
                  <c:v>2.4000834811645619</c:v>
                </c:pt>
                <c:pt idx="27" formatCode="General">
                  <c:v>2.3839267124713714</c:v>
                </c:pt>
                <c:pt idx="28" formatCode="General">
                  <c:v>5.4110086037109975</c:v>
                </c:pt>
                <c:pt idx="29">
                  <c:v>5.2986906710310979</c:v>
                </c:pt>
                <c:pt idx="30">
                  <c:v>4.8664508296236342</c:v>
                </c:pt>
                <c:pt idx="31">
                  <c:v>5.02979497020503</c:v>
                </c:pt>
                <c:pt idx="32">
                  <c:v>4.9218356026222896</c:v>
                </c:pt>
                <c:pt idx="33">
                  <c:v>5.3327987169206086</c:v>
                </c:pt>
                <c:pt idx="34">
                  <c:v>5.4084221207508874</c:v>
                </c:pt>
                <c:pt idx="35">
                  <c:v>6.7832807891792957</c:v>
                </c:pt>
                <c:pt idx="36">
                  <c:v>5.311708058793716</c:v>
                </c:pt>
                <c:pt idx="37">
                  <c:v>5.0838788870703766</c:v>
                </c:pt>
                <c:pt idx="38">
                  <c:v>5.2626221498371342</c:v>
                </c:pt>
                <c:pt idx="39">
                  <c:v>5.2759493670886082</c:v>
                </c:pt>
                <c:pt idx="40" formatCode="General">
                  <c:v>5.0005241639584863</c:v>
                </c:pt>
                <c:pt idx="41" formatCode="General">
                  <c:v>4.9259531561810732</c:v>
                </c:pt>
                <c:pt idx="42" formatCode="General">
                  <c:v>4.5468798996550639</c:v>
                </c:pt>
                <c:pt idx="43" formatCode="General">
                  <c:v>5.1127049180327866</c:v>
                </c:pt>
                <c:pt idx="44" formatCode="General">
                  <c:v>5.5265581823764194</c:v>
                </c:pt>
                <c:pt idx="45" formatCode="General">
                  <c:v>4.9994365302553856</c:v>
                </c:pt>
                <c:pt idx="46" formatCode="General">
                  <c:v>5.0846113287470187</c:v>
                </c:pt>
                <c:pt idx="47" formatCode="General">
                  <c:v>5.1755013761270847</c:v>
                </c:pt>
                <c:pt idx="48" formatCode="General">
                  <c:v>5.0715380473147373</c:v>
                </c:pt>
                <c:pt idx="49" formatCode="General">
                  <c:v>5.3463955235928804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6A23-4BF1-A272-80B537502F72}"/>
            </c:ext>
          </c:extLst>
        </c:ser>
        <c:ser>
          <c:idx val="4"/>
          <c:order val="4"/>
          <c:spPr>
            <a:ln>
              <a:noFill/>
            </a:ln>
          </c:spPr>
          <c:marker>
            <c:symbol val="triangle"/>
            <c:size val="5"/>
            <c:spPr>
              <a:noFill/>
              <a:ln w="12700">
                <a:solidFill>
                  <a:srgbClr val="7030A0"/>
                </a:solidFill>
              </a:ln>
            </c:spPr>
          </c:marker>
          <c:xVal>
            <c:numRef>
              <c:f>#REF!</c:f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6A23-4BF1-A272-80B537502F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382976"/>
        <c:axId val="42383552"/>
      </c:scatterChart>
      <c:valAx>
        <c:axId val="42382976"/>
        <c:scaling>
          <c:orientation val="minMax"/>
          <c:min val="45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zh-CN"/>
                  <a:t>SiO2 weight %</a:t>
                </a:r>
              </a:p>
            </c:rich>
          </c:tx>
          <c:layout>
            <c:manualLayout>
              <c:xMode val="edge"/>
              <c:yMode val="edge"/>
              <c:x val="0.46018614270941083"/>
              <c:y val="0.910169491525423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zh-CN"/>
          </a:p>
        </c:txPr>
        <c:crossAx val="42383552"/>
        <c:crosses val="autoZero"/>
        <c:crossBetween val="midCat"/>
      </c:valAx>
      <c:valAx>
        <c:axId val="4238355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zh-CN"/>
                  <a:t>K2O weight %</a:t>
                </a:r>
              </a:p>
            </c:rich>
          </c:tx>
          <c:layout>
            <c:manualLayout>
              <c:xMode val="edge"/>
              <c:yMode val="edge"/>
              <c:x val="1.1375387797311284E-2"/>
              <c:y val="0.3406779661016949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zh-CN"/>
          </a:p>
        </c:txPr>
        <c:crossAx val="42382976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 panose="02020603050405020304" pitchFamily="18" charset="0"/>
          <a:ea typeface="Comic Sans MS"/>
          <a:cs typeface="Times New Roman" panose="02020603050405020304" pitchFamily="18" charset="0"/>
        </a:defRPr>
      </a:pPr>
      <a:endParaRPr lang="zh-CN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2225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[2]Sheet2!$R$75:$R$102</c:f>
              <c:strCache>
                <c:ptCount val="28"/>
                <c:pt idx="0">
                  <c:v>Rb</c:v>
                </c:pt>
                <c:pt idx="1">
                  <c:v>Ba</c:v>
                </c:pt>
                <c:pt idx="2">
                  <c:v>Th</c:v>
                </c:pt>
                <c:pt idx="3">
                  <c:v>U</c:v>
                </c:pt>
                <c:pt idx="4">
                  <c:v>Nb</c:v>
                </c:pt>
                <c:pt idx="5">
                  <c:v>Ta</c:v>
                </c:pt>
                <c:pt idx="6">
                  <c:v>K</c:v>
                </c:pt>
                <c:pt idx="7">
                  <c:v>La</c:v>
                </c:pt>
                <c:pt idx="8">
                  <c:v>Ce</c:v>
                </c:pt>
                <c:pt idx="9">
                  <c:v>Pb</c:v>
                </c:pt>
                <c:pt idx="10">
                  <c:v>Pr</c:v>
                </c:pt>
                <c:pt idx="11">
                  <c:v>Sr</c:v>
                </c:pt>
                <c:pt idx="12">
                  <c:v>Nd</c:v>
                </c:pt>
                <c:pt idx="13">
                  <c:v>P</c:v>
                </c:pt>
                <c:pt idx="14">
                  <c:v>Sm</c:v>
                </c:pt>
                <c:pt idx="15">
                  <c:v>Zr</c:v>
                </c:pt>
                <c:pt idx="16">
                  <c:v>Hf</c:v>
                </c:pt>
                <c:pt idx="17">
                  <c:v>Eu</c:v>
                </c:pt>
                <c:pt idx="18">
                  <c:v>Ti</c:v>
                </c:pt>
                <c:pt idx="19">
                  <c:v>Gd</c:v>
                </c:pt>
                <c:pt idx="20">
                  <c:v>Tb</c:v>
                </c:pt>
                <c:pt idx="21">
                  <c:v>Dy</c:v>
                </c:pt>
                <c:pt idx="22">
                  <c:v>Ho</c:v>
                </c:pt>
                <c:pt idx="23">
                  <c:v>Y</c:v>
                </c:pt>
                <c:pt idx="24">
                  <c:v>Er</c:v>
                </c:pt>
                <c:pt idx="25">
                  <c:v>Tm</c:v>
                </c:pt>
                <c:pt idx="26">
                  <c:v>Yb</c:v>
                </c:pt>
                <c:pt idx="27">
                  <c:v>Lu</c:v>
                </c:pt>
              </c:strCache>
            </c:strRef>
          </c:cat>
          <c:val>
            <c:numRef>
              <c:f>'Trace-element'!#REF!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71E-4EC1-AFFF-4C3CB97545B3}"/>
            </c:ext>
          </c:extLst>
        </c:ser>
        <c:ser>
          <c:idx val="3"/>
          <c:order val="1"/>
          <c:tx>
            <c:v>OIB</c:v>
          </c:tx>
          <c:spPr>
            <a:ln w="19050">
              <a:solidFill>
                <a:schemeClr val="tx1"/>
              </a:solidFill>
              <a:prstDash val="sysDash"/>
            </a:ln>
          </c:spPr>
          <c:marker>
            <c:symbol val="none"/>
          </c:marker>
          <c:val>
            <c:numRef>
              <c:f>'Trace-element'!#REF!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71E-4EC1-AFFF-4C3CB97545B3}"/>
            </c:ext>
          </c:extLst>
        </c:ser>
        <c:ser>
          <c:idx val="1"/>
          <c:order val="2"/>
          <c:spPr>
            <a:ln w="19050"/>
          </c:spPr>
          <c:marker>
            <c:symbol val="none"/>
          </c:marker>
          <c:val>
            <c:numRef>
              <c:f>'Trace-element'!#REF!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71E-4EC1-AFFF-4C3CB97545B3}"/>
            </c:ext>
          </c:extLst>
        </c:ser>
        <c:ser>
          <c:idx val="2"/>
          <c:order val="3"/>
          <c:spPr>
            <a:ln w="19050"/>
          </c:spPr>
          <c:marker>
            <c:symbol val="none"/>
          </c:marker>
          <c:val>
            <c:numRef>
              <c:f>Sheet2!#REF!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71E-4EC1-AFFF-4C3CB97545B3}"/>
            </c:ext>
          </c:extLst>
        </c:ser>
        <c:ser>
          <c:idx val="11"/>
          <c:order val="4"/>
          <c:spPr>
            <a:ln w="19050"/>
          </c:spPr>
          <c:marker>
            <c:symbol val="none"/>
          </c:marker>
          <c:val>
            <c:numRef>
              <c:f>'Trace-element'!#REF!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71E-4EC1-AFFF-4C3CB97545B3}"/>
            </c:ext>
          </c:extLst>
        </c:ser>
        <c:ser>
          <c:idx val="13"/>
          <c:order val="5"/>
          <c:spPr>
            <a:ln w="19050"/>
          </c:spPr>
          <c:marker>
            <c:symbol val="none"/>
          </c:marker>
          <c:val>
            <c:numRef>
              <c:f>'Trace-element'!#REF!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71E-4EC1-AFFF-4C3CB97545B3}"/>
            </c:ext>
          </c:extLst>
        </c:ser>
        <c:ser>
          <c:idx val="20"/>
          <c:order val="6"/>
          <c:spPr>
            <a:ln w="19050"/>
          </c:spPr>
          <c:marker>
            <c:symbol val="none"/>
          </c:marker>
          <c:val>
            <c:numRef>
              <c:f>'Trace-element'!#REF!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71E-4EC1-AFFF-4C3CB97545B3}"/>
            </c:ext>
          </c:extLst>
        </c:ser>
        <c:ser>
          <c:idx val="21"/>
          <c:order val="7"/>
          <c:spPr>
            <a:ln w="19050"/>
          </c:spPr>
          <c:marker>
            <c:symbol val="none"/>
          </c:marker>
          <c:val>
            <c:numRef>
              <c:f>'Trace-element'!#REF!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371E-4EC1-AFFF-4C3CB97545B3}"/>
            </c:ext>
          </c:extLst>
        </c:ser>
        <c:ser>
          <c:idx val="4"/>
          <c:order val="8"/>
          <c:tx>
            <c:v>DVF</c:v>
          </c:tx>
          <c:spPr>
            <a:ln w="22225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'Trace-element'!#REF!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371E-4EC1-AFFF-4C3CB97545B3}"/>
            </c:ext>
          </c:extLst>
        </c:ser>
        <c:ser>
          <c:idx val="5"/>
          <c:order val="9"/>
          <c:tx>
            <c:v>DVF</c:v>
          </c:tx>
          <c:spPr>
            <a:ln w="22225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'Trace-element'!#REF!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371E-4EC1-AFFF-4C3CB97545B3}"/>
            </c:ext>
          </c:extLst>
        </c:ser>
        <c:ser>
          <c:idx val="6"/>
          <c:order val="10"/>
          <c:tx>
            <c:v>DVF</c:v>
          </c:tx>
          <c:spPr>
            <a:ln w="22225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'Trace-element'!#REF!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371E-4EC1-AFFF-4C3CB97545B3}"/>
            </c:ext>
          </c:extLst>
        </c:ser>
        <c:ser>
          <c:idx val="7"/>
          <c:order val="11"/>
          <c:tx>
            <c:v>DVF</c:v>
          </c:tx>
          <c:spPr>
            <a:ln w="22225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'Trace-element'!#REF!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371E-4EC1-AFFF-4C3CB97545B3}"/>
            </c:ext>
          </c:extLst>
        </c:ser>
        <c:ser>
          <c:idx val="8"/>
          <c:order val="12"/>
          <c:tx>
            <c:v>DVF</c:v>
          </c:tx>
          <c:spPr>
            <a:ln w="22225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'Trace-element'!#REF!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371E-4EC1-AFFF-4C3CB97545B3}"/>
            </c:ext>
          </c:extLst>
        </c:ser>
        <c:ser>
          <c:idx val="9"/>
          <c:order val="13"/>
          <c:tx>
            <c:v>QVF</c:v>
          </c:tx>
          <c:spPr>
            <a:ln w="22225">
              <a:solidFill>
                <a:schemeClr val="accent1"/>
              </a:solidFill>
            </a:ln>
          </c:spPr>
          <c:marker>
            <c:symbol val="none"/>
          </c:marker>
          <c:val>
            <c:numRef>
              <c:f>'Trace-element'!#REF!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371E-4EC1-AFFF-4C3CB97545B3}"/>
            </c:ext>
          </c:extLst>
        </c:ser>
        <c:ser>
          <c:idx val="10"/>
          <c:order val="14"/>
          <c:tx>
            <c:v>QVF</c:v>
          </c:tx>
          <c:spPr>
            <a:ln w="22225">
              <a:solidFill>
                <a:schemeClr val="accent1"/>
              </a:solidFill>
            </a:ln>
          </c:spPr>
          <c:marker>
            <c:symbol val="none"/>
          </c:marker>
          <c:val>
            <c:numRef>
              <c:f>'Trace-element'!#REF!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371E-4EC1-AFFF-4C3CB97545B3}"/>
            </c:ext>
          </c:extLst>
        </c:ser>
        <c:ser>
          <c:idx val="12"/>
          <c:order val="15"/>
          <c:tx>
            <c:v>DVF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val>
            <c:numRef>
              <c:f>'Trace-element'!#REF!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371E-4EC1-AFFF-4C3CB97545B3}"/>
            </c:ext>
          </c:extLst>
        </c:ser>
        <c:ser>
          <c:idx val="14"/>
          <c:order val="16"/>
          <c:tx>
            <c:v>DVF</c:v>
          </c:tx>
          <c:spPr>
            <a:ln w="22225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'Trace-element'!#REF!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371E-4EC1-AFFF-4C3CB97545B3}"/>
            </c:ext>
          </c:extLst>
        </c:ser>
        <c:ser>
          <c:idx val="15"/>
          <c:order val="17"/>
          <c:tx>
            <c:v>DVF</c:v>
          </c:tx>
          <c:spPr>
            <a:ln w="22225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'Trace-element'!#REF!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371E-4EC1-AFFF-4C3CB97545B3}"/>
            </c:ext>
          </c:extLst>
        </c:ser>
        <c:ser>
          <c:idx val="16"/>
          <c:order val="18"/>
          <c:tx>
            <c:v>QVF</c:v>
          </c:tx>
          <c:spPr>
            <a:ln w="22225">
              <a:solidFill>
                <a:schemeClr val="accent1"/>
              </a:solidFill>
            </a:ln>
          </c:spPr>
          <c:marker>
            <c:symbol val="none"/>
          </c:marker>
          <c:val>
            <c:numRef>
              <c:f>'Trace-element'!#REF!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371E-4EC1-AFFF-4C3CB97545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7374336"/>
        <c:axId val="88808768"/>
      </c:lineChart>
      <c:catAx>
        <c:axId val="873743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crossAx val="88808768"/>
        <c:crossesAt val="1"/>
        <c:auto val="1"/>
        <c:lblAlgn val="ctr"/>
        <c:lblOffset val="100"/>
        <c:noMultiLvlLbl val="0"/>
      </c:catAx>
      <c:valAx>
        <c:axId val="88808768"/>
        <c:scaling>
          <c:logBase val="10"/>
          <c:orientation val="minMax"/>
          <c:min val="1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zh-CN" altLang="en-US"/>
                  <a:t>样品</a:t>
                </a:r>
                <a:r>
                  <a:rPr lang="en-US" altLang="zh-CN"/>
                  <a:t>/</a:t>
                </a:r>
                <a:r>
                  <a:rPr lang="zh-CN" altLang="en-US"/>
                  <a:t>原始地幔</a:t>
                </a:r>
              </a:p>
            </c:rich>
          </c:tx>
          <c:overlay val="0"/>
        </c:title>
        <c:numFmt formatCode="0_);[Red]\(0\)" sourceLinked="0"/>
        <c:majorTickMark val="out"/>
        <c:minorTickMark val="out"/>
        <c:tickLblPos val="nextTo"/>
        <c:spPr>
          <a:ln w="12700">
            <a:solidFill>
              <a:schemeClr val="tx1"/>
            </a:solidFill>
          </a:ln>
        </c:spPr>
        <c:crossAx val="87374336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482751062981651"/>
          <c:y val="4.2372881355932306E-2"/>
          <c:w val="0.84448559991967631"/>
          <c:h val="0.76062254403602969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'[1]Tab diags'!$X$7:$X$10</c:f>
              <c:numCache>
                <c:formatCode>General</c:formatCode>
                <c:ptCount val="4"/>
                <c:pt idx="0">
                  <c:v>45</c:v>
                </c:pt>
                <c:pt idx="1">
                  <c:v>48</c:v>
                </c:pt>
                <c:pt idx="2">
                  <c:v>56</c:v>
                </c:pt>
                <c:pt idx="3">
                  <c:v>63</c:v>
                </c:pt>
              </c:numCache>
            </c:numRef>
          </c:xVal>
          <c:yVal>
            <c:numRef>
              <c:f>'[1]Tab diags'!$Y$7:$Y$10</c:f>
              <c:numCache>
                <c:formatCode>General</c:formatCode>
                <c:ptCount val="4"/>
                <c:pt idx="0">
                  <c:v>1.4</c:v>
                </c:pt>
                <c:pt idx="1">
                  <c:v>1.6</c:v>
                </c:pt>
                <c:pt idx="2">
                  <c:v>3.3</c:v>
                </c:pt>
                <c:pt idx="3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D64-4D58-A923-0EF32EAC702F}"/>
            </c:ext>
          </c:extLst>
        </c:ser>
        <c:ser>
          <c:idx val="1"/>
          <c:order val="1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'[1]Tab diags'!$X$12:$X$15</c:f>
              <c:numCache>
                <c:formatCode>General</c:formatCode>
                <c:ptCount val="4"/>
                <c:pt idx="0">
                  <c:v>45</c:v>
                </c:pt>
                <c:pt idx="1">
                  <c:v>52</c:v>
                </c:pt>
                <c:pt idx="2">
                  <c:v>56</c:v>
                </c:pt>
                <c:pt idx="3">
                  <c:v>76</c:v>
                </c:pt>
              </c:numCache>
            </c:numRef>
          </c:xVal>
          <c:yVal>
            <c:numRef>
              <c:f>'[1]Tab diags'!$Y$12:$Y$15</c:f>
              <c:numCache>
                <c:formatCode>General</c:formatCode>
                <c:ptCount val="4"/>
                <c:pt idx="0">
                  <c:v>0.9</c:v>
                </c:pt>
                <c:pt idx="1">
                  <c:v>1.5</c:v>
                </c:pt>
                <c:pt idx="2">
                  <c:v>1.8</c:v>
                </c:pt>
                <c:pt idx="3">
                  <c:v>3.52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D64-4D58-A923-0EF32EAC702F}"/>
            </c:ext>
          </c:extLst>
        </c:ser>
        <c:ser>
          <c:idx val="2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'[1]Tab diags'!$X$17:$X$18</c:f>
              <c:numCache>
                <c:formatCode>General</c:formatCode>
                <c:ptCount val="2"/>
                <c:pt idx="0">
                  <c:v>45</c:v>
                </c:pt>
                <c:pt idx="1">
                  <c:v>78</c:v>
                </c:pt>
              </c:numCache>
            </c:numRef>
          </c:xVal>
          <c:yVal>
            <c:numRef>
              <c:f>'[1]Tab diags'!$Y$17:$Y$18</c:f>
              <c:numCache>
                <c:formatCode>General</c:formatCode>
                <c:ptCount val="2"/>
                <c:pt idx="0">
                  <c:v>0.2</c:v>
                </c:pt>
                <c:pt idx="1">
                  <c:v>1.6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D64-4D58-A923-0EF32EAC702F}"/>
            </c:ext>
          </c:extLst>
        </c:ser>
        <c:ser>
          <c:idx val="3"/>
          <c:order val="3"/>
          <c:spPr>
            <a:ln w="3175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'[1]Tab diags'!$Z$7:$Z$8</c:f>
              <c:numCache>
                <c:formatCode>General</c:formatCode>
                <c:ptCount val="2"/>
                <c:pt idx="0">
                  <c:v>52</c:v>
                </c:pt>
                <c:pt idx="1">
                  <c:v>52</c:v>
                </c:pt>
              </c:numCache>
            </c:numRef>
          </c:xVal>
          <c:yVal>
            <c:numRef>
              <c:f>'[1]Tab diags'!$AA$7:$AA$8</c:f>
              <c:numCache>
                <c:formatCode>General</c:formatCode>
                <c:ptCount val="2"/>
                <c:pt idx="0">
                  <c:v>0</c:v>
                </c:pt>
                <c:pt idx="1">
                  <c:v>3.4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4D64-4D58-A923-0EF32EAC702F}"/>
            </c:ext>
          </c:extLst>
        </c:ser>
        <c:ser>
          <c:idx val="4"/>
          <c:order val="4"/>
          <c:spPr>
            <a:ln w="3175">
              <a:solidFill>
                <a:srgbClr val="000000"/>
              </a:solidFill>
              <a:prstDash val="solid"/>
            </a:ln>
          </c:spPr>
          <c:marker>
            <c:symbol val="none"/>
          </c:marker>
          <c:dPt>
            <c:idx val="1"/>
            <c:bubble3D val="0"/>
            <c:spPr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4D64-4D58-A923-0EF32EAC702F}"/>
              </c:ext>
            </c:extLst>
          </c:dPt>
          <c:xVal>
            <c:numRef>
              <c:f>'[1]Tab diags'!$AB$7:$AB$8</c:f>
              <c:numCache>
                <c:formatCode>General</c:formatCode>
                <c:ptCount val="2"/>
                <c:pt idx="0">
                  <c:v>45.5</c:v>
                </c:pt>
                <c:pt idx="1">
                  <c:v>57.4</c:v>
                </c:pt>
              </c:numCache>
            </c:numRef>
          </c:xVal>
          <c:yVal>
            <c:numRef>
              <c:f>'[1]Tab diags'!$AC$7:$AC$8</c:f>
              <c:numCache>
                <c:formatCode>General</c:formatCode>
                <c:ptCount val="2"/>
                <c:pt idx="0">
                  <c:v>2</c:v>
                </c:pt>
                <c:pt idx="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4D64-4D58-A923-0EF32EAC702F}"/>
            </c:ext>
          </c:extLst>
        </c:ser>
        <c:ser>
          <c:idx val="5"/>
          <c:order val="5"/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'[1]Tab diags'!$Z$10:$Z$11</c:f>
              <c:numCache>
                <c:formatCode>General</c:formatCode>
                <c:ptCount val="2"/>
                <c:pt idx="0">
                  <c:v>52</c:v>
                </c:pt>
                <c:pt idx="1">
                  <c:v>52</c:v>
                </c:pt>
              </c:numCache>
            </c:numRef>
          </c:xVal>
          <c:yVal>
            <c:numRef>
              <c:f>'[1]Tab diags'!$AA$10:$AA$11</c:f>
              <c:numCache>
                <c:formatCode>General</c:formatCode>
                <c:ptCount val="2"/>
                <c:pt idx="0">
                  <c:v>3.3</c:v>
                </c:pt>
                <c:pt idx="1">
                  <c:v>4.5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4D64-4D58-A923-0EF32EAC702F}"/>
            </c:ext>
          </c:extLst>
        </c:ser>
        <c:ser>
          <c:idx val="6"/>
          <c:order val="6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'[1]Tab diags'!$Z$13:$Z$14</c:f>
              <c:numCache>
                <c:formatCode>General</c:formatCode>
                <c:ptCount val="2"/>
                <c:pt idx="0">
                  <c:v>56</c:v>
                </c:pt>
                <c:pt idx="1">
                  <c:v>56</c:v>
                </c:pt>
              </c:numCache>
            </c:numRef>
          </c:xVal>
          <c:yVal>
            <c:numRef>
              <c:f>'[1]Tab diags'!$AA$13:$AA$14</c:f>
              <c:numCache>
                <c:formatCode>General</c:formatCode>
                <c:ptCount val="2"/>
                <c:pt idx="0">
                  <c:v>0</c:v>
                </c:pt>
                <c:pt idx="1">
                  <c:v>4.4000000000000004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4D64-4D58-A923-0EF32EAC702F}"/>
            </c:ext>
          </c:extLst>
        </c:ser>
        <c:ser>
          <c:idx val="7"/>
          <c:order val="7"/>
          <c:spPr>
            <a:ln w="3175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'[1]Tab diags'!$Z$16:$Z$17</c:f>
              <c:numCache>
                <c:formatCode>General</c:formatCode>
                <c:ptCount val="2"/>
                <c:pt idx="0">
                  <c:v>56</c:v>
                </c:pt>
                <c:pt idx="1">
                  <c:v>56</c:v>
                </c:pt>
              </c:numCache>
            </c:numRef>
          </c:xVal>
          <c:yVal>
            <c:numRef>
              <c:f>'[1]Tab diags'!$AA$16:$AA$17</c:f>
              <c:numCache>
                <c:formatCode>General</c:formatCode>
                <c:ptCount val="2"/>
                <c:pt idx="0">
                  <c:v>4.4000000000000004</c:v>
                </c:pt>
                <c:pt idx="1">
                  <c:v>4.9000000000000004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4D64-4D58-A923-0EF32EAC702F}"/>
            </c:ext>
          </c:extLst>
        </c:ser>
        <c:ser>
          <c:idx val="8"/>
          <c:order val="8"/>
          <c:spPr>
            <a:ln w="3175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'[1]Tab diags'!$Z$19:$Z$20</c:f>
              <c:numCache>
                <c:formatCode>General</c:formatCode>
                <c:ptCount val="2"/>
                <c:pt idx="0">
                  <c:v>63</c:v>
                </c:pt>
                <c:pt idx="1">
                  <c:v>63</c:v>
                </c:pt>
              </c:numCache>
            </c:numRef>
          </c:xVal>
          <c:yVal>
            <c:numRef>
              <c:f>'[1]Tab diags'!$AA$19:$AA$20</c:f>
              <c:numCache>
                <c:formatCode>General</c:formatCode>
                <c:ptCount val="2"/>
                <c:pt idx="0">
                  <c:v>0</c:v>
                </c:pt>
                <c:pt idx="1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4D64-4D58-A923-0EF32EAC702F}"/>
            </c:ext>
          </c:extLst>
        </c:ser>
        <c:ser>
          <c:idx val="9"/>
          <c:order val="9"/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'[1]Tab diags'!$Z$22:$Z$23</c:f>
              <c:numCache>
                <c:formatCode>General</c:formatCode>
                <c:ptCount val="2"/>
                <c:pt idx="0">
                  <c:v>63</c:v>
                </c:pt>
                <c:pt idx="1">
                  <c:v>63</c:v>
                </c:pt>
              </c:numCache>
            </c:numRef>
          </c:xVal>
          <c:yVal>
            <c:numRef>
              <c:f>'[1]Tab diags'!$AA$22:$AA$23</c:f>
              <c:numCache>
                <c:formatCode>General</c:formatCode>
                <c:ptCount val="2"/>
                <c:pt idx="0">
                  <c:v>5</c:v>
                </c:pt>
                <c:pt idx="1">
                  <c:v>5.6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4D64-4D58-A923-0EF32EAC702F}"/>
            </c:ext>
          </c:extLst>
        </c:ser>
        <c:ser>
          <c:idx val="10"/>
          <c:order val="10"/>
          <c:spPr>
            <a:ln w="9525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'[1]Tab diags'!$Z$25:$Z$26</c:f>
              <c:numCache>
                <c:formatCode>General</c:formatCode>
                <c:ptCount val="2"/>
                <c:pt idx="0">
                  <c:v>69</c:v>
                </c:pt>
                <c:pt idx="1">
                  <c:v>69</c:v>
                </c:pt>
              </c:numCache>
            </c:numRef>
          </c:xVal>
          <c:yVal>
            <c:numRef>
              <c:f>'[1]Tab diags'!$AA$25:$AA$26</c:f>
              <c:numCache>
                <c:formatCode>General</c:formatCode>
                <c:ptCount val="2"/>
                <c:pt idx="0">
                  <c:v>0</c:v>
                </c:pt>
                <c:pt idx="1">
                  <c:v>5.2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4D64-4D58-A923-0EF32EAC702F}"/>
            </c:ext>
          </c:extLst>
        </c:ser>
        <c:ser>
          <c:idx val="11"/>
          <c:order val="11"/>
          <c:spPr>
            <a:ln w="3175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'[1]Tab diags'!$Z$28:$Z$29</c:f>
              <c:numCache>
                <c:formatCode>General</c:formatCode>
                <c:ptCount val="2"/>
                <c:pt idx="0">
                  <c:v>69</c:v>
                </c:pt>
                <c:pt idx="1">
                  <c:v>69</c:v>
                </c:pt>
              </c:numCache>
            </c:numRef>
          </c:xVal>
          <c:yVal>
            <c:numRef>
              <c:f>'[1]Tab diags'!$AA$28:$AA$29</c:f>
              <c:numCache>
                <c:formatCode>General</c:formatCode>
                <c:ptCount val="2"/>
                <c:pt idx="0">
                  <c:v>5.2</c:v>
                </c:pt>
                <c:pt idx="1">
                  <c:v>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4D64-4D58-A923-0EF32EAC702F}"/>
            </c:ext>
          </c:extLst>
        </c:ser>
        <c:ser>
          <c:idx val="12"/>
          <c:order val="12"/>
          <c:spPr>
            <a:ln>
              <a:noFill/>
            </a:ln>
          </c:spPr>
          <c:marker>
            <c:symbol val="circle"/>
            <c:size val="7"/>
            <c:spPr>
              <a:noFill/>
              <a:ln w="12700">
                <a:solidFill>
                  <a:srgbClr val="FF0000"/>
                </a:solidFill>
              </a:ln>
            </c:spPr>
          </c:marker>
          <c:xVal>
            <c:numRef>
              <c:f>' Major-Element'!$S$2:$S$56</c:f>
              <c:numCache>
                <c:formatCode>0.000_);[Red]\(0.000\)</c:formatCode>
                <c:ptCount val="55"/>
                <c:pt idx="0">
                  <c:v>64.637146371463714</c:v>
                </c:pt>
                <c:pt idx="1">
                  <c:v>55.981659024593576</c:v>
                </c:pt>
                <c:pt idx="2">
                  <c:v>55.446668042087886</c:v>
                </c:pt>
                <c:pt idx="3">
                  <c:v>56.613165379926862</c:v>
                </c:pt>
                <c:pt idx="4">
                  <c:v>55.771393518045187</c:v>
                </c:pt>
                <c:pt idx="5">
                  <c:v>59.390231255833257</c:v>
                </c:pt>
                <c:pt idx="6">
                  <c:v>59.960796451047152</c:v>
                </c:pt>
                <c:pt idx="7">
                  <c:v>61.222424610402747</c:v>
                </c:pt>
                <c:pt idx="8">
                  <c:v>59.823806597008804</c:v>
                </c:pt>
                <c:pt idx="9">
                  <c:v>62.308158319870756</c:v>
                </c:pt>
                <c:pt idx="10" formatCode="General">
                  <c:v>61.690538632237249</c:v>
                </c:pt>
                <c:pt idx="11" formatCode="General">
                  <c:v>61.637060960839747</c:v>
                </c:pt>
                <c:pt idx="12" formatCode="General">
                  <c:v>61.942707282630643</c:v>
                </c:pt>
                <c:pt idx="13" formatCode="General">
                  <c:v>61.305007587253421</c:v>
                </c:pt>
                <c:pt idx="14" formatCode="General">
                  <c:v>52.922422954303933</c:v>
                </c:pt>
                <c:pt idx="15" formatCode="General">
                  <c:v>58.219178082191796</c:v>
                </c:pt>
                <c:pt idx="16" formatCode="General">
                  <c:v>58.763413387838533</c:v>
                </c:pt>
                <c:pt idx="17" formatCode="General">
                  <c:v>58.072995652613486</c:v>
                </c:pt>
                <c:pt idx="18">
                  <c:v>56.272800972841502</c:v>
                </c:pt>
                <c:pt idx="19">
                  <c:v>53.176347462061742</c:v>
                </c:pt>
                <c:pt idx="20">
                  <c:v>52.759154203197539</c:v>
                </c:pt>
                <c:pt idx="21">
                  <c:v>53.380049464138487</c:v>
                </c:pt>
                <c:pt idx="22">
                  <c:v>52.876852324987219</c:v>
                </c:pt>
                <c:pt idx="23">
                  <c:v>52.276542173730597</c:v>
                </c:pt>
                <c:pt idx="24">
                  <c:v>52.939356435643553</c:v>
                </c:pt>
                <c:pt idx="25">
                  <c:v>52.526283556190663</c:v>
                </c:pt>
                <c:pt idx="26">
                  <c:v>49.483460294271104</c:v>
                </c:pt>
                <c:pt idx="27">
                  <c:v>51.124297314178627</c:v>
                </c:pt>
                <c:pt idx="28">
                  <c:v>49.600912200684142</c:v>
                </c:pt>
                <c:pt idx="29">
                  <c:v>47.677986906710323</c:v>
                </c:pt>
                <c:pt idx="30">
                  <c:v>58.559287737757998</c:v>
                </c:pt>
                <c:pt idx="31">
                  <c:v>58.468841531158468</c:v>
                </c:pt>
                <c:pt idx="32">
                  <c:v>58.275340393343413</c:v>
                </c:pt>
                <c:pt idx="33">
                  <c:v>59.713311948676811</c:v>
                </c:pt>
                <c:pt idx="34">
                  <c:v>58.609842719431754</c:v>
                </c:pt>
                <c:pt idx="35">
                  <c:v>52.272958405369685</c:v>
                </c:pt>
                <c:pt idx="36">
                  <c:v>57.891535732387233</c:v>
                </c:pt>
                <c:pt idx="37">
                  <c:v>56.792144026186577</c:v>
                </c:pt>
                <c:pt idx="38">
                  <c:v>57.40024429967427</c:v>
                </c:pt>
                <c:pt idx="39">
                  <c:v>57.650632911392414</c:v>
                </c:pt>
                <c:pt idx="40" formatCode="General">
                  <c:v>53.905021490722305</c:v>
                </c:pt>
                <c:pt idx="41" formatCode="General">
                  <c:v>54.826173721247763</c:v>
                </c:pt>
                <c:pt idx="42" formatCode="General">
                  <c:v>58.586808821992271</c:v>
                </c:pt>
                <c:pt idx="43" formatCode="General">
                  <c:v>58.493852459016388</c:v>
                </c:pt>
                <c:pt idx="44" formatCode="General">
                  <c:v>57.998157813939201</c:v>
                </c:pt>
                <c:pt idx="45" formatCode="General">
                  <c:v>56.731364705641518</c:v>
                </c:pt>
                <c:pt idx="46" formatCode="General">
                  <c:v>55.491736912698201</c:v>
                </c:pt>
                <c:pt idx="47" formatCode="General">
                  <c:v>57.834720868668064</c:v>
                </c:pt>
                <c:pt idx="48" formatCode="General">
                  <c:v>56.361734215910502</c:v>
                </c:pt>
                <c:pt idx="49" formatCode="General">
                  <c:v>62.095635859299591</c:v>
                </c:pt>
              </c:numCache>
            </c:numRef>
          </c:xVal>
          <c:yVal>
            <c:numRef>
              <c:f>' Major-Element'!$Z$2:$Z$56</c:f>
              <c:numCache>
                <c:formatCode>0.000_);[Red]\(0.000\)</c:formatCode>
                <c:ptCount val="55"/>
                <c:pt idx="0">
                  <c:v>5.4838048380483801</c:v>
                </c:pt>
                <c:pt idx="1">
                  <c:v>4.7207169654022509</c:v>
                </c:pt>
                <c:pt idx="2">
                  <c:v>4.4563647617082722</c:v>
                </c:pt>
                <c:pt idx="3">
                  <c:v>4.9167005282405531</c:v>
                </c:pt>
                <c:pt idx="4">
                  <c:v>4.5700848583989364</c:v>
                </c:pt>
                <c:pt idx="5">
                  <c:v>5.3821424867779752</c:v>
                </c:pt>
                <c:pt idx="6">
                  <c:v>5.4678634065820697</c:v>
                </c:pt>
                <c:pt idx="7">
                  <c:v>5.6061526006881195</c:v>
                </c:pt>
                <c:pt idx="8" formatCode="General">
                  <c:v>5.4701905347264903</c:v>
                </c:pt>
                <c:pt idx="9" formatCode="General">
                  <c:v>5.7451534733441028</c:v>
                </c:pt>
                <c:pt idx="10" formatCode="General">
                  <c:v>5.7897922130320767</c:v>
                </c:pt>
                <c:pt idx="11" formatCode="General">
                  <c:v>5.4602341542188144</c:v>
                </c:pt>
                <c:pt idx="12" formatCode="General">
                  <c:v>5.456929594512812</c:v>
                </c:pt>
                <c:pt idx="13" formatCode="General">
                  <c:v>5.7359635811836123</c:v>
                </c:pt>
                <c:pt idx="14" formatCode="General">
                  <c:v>4.9946865037194481</c:v>
                </c:pt>
                <c:pt idx="15" formatCode="General">
                  <c:v>4.8558576978123096</c:v>
                </c:pt>
                <c:pt idx="16" formatCode="General">
                  <c:v>5.2631578947368425</c:v>
                </c:pt>
                <c:pt idx="17" formatCode="General">
                  <c:v>4.9742189869578404</c:v>
                </c:pt>
                <c:pt idx="18" formatCode="General">
                  <c:v>4.9655451965950546</c:v>
                </c:pt>
                <c:pt idx="19" formatCode="General">
                  <c:v>4.280481423338566</c:v>
                </c:pt>
                <c:pt idx="20" formatCode="General">
                  <c:v>3.733883445074782</c:v>
                </c:pt>
                <c:pt idx="21" formatCode="General">
                  <c:v>4.359027205276174</c:v>
                </c:pt>
                <c:pt idx="22" formatCode="General">
                  <c:v>4.2411854879918245</c:v>
                </c:pt>
                <c:pt idx="23" formatCode="General">
                  <c:v>4.1754091481326059</c:v>
                </c:pt>
                <c:pt idx="24" formatCode="General">
                  <c:v>4.5070132013201309</c:v>
                </c:pt>
                <c:pt idx="25" formatCode="General">
                  <c:v>4.0930897213432678</c:v>
                </c:pt>
                <c:pt idx="26" formatCode="General">
                  <c:v>2.4000834811645619</c:v>
                </c:pt>
                <c:pt idx="27" formatCode="General">
                  <c:v>2.3839267124713714</c:v>
                </c:pt>
                <c:pt idx="28" formatCode="General">
                  <c:v>5.4110086037109975</c:v>
                </c:pt>
                <c:pt idx="29">
                  <c:v>5.2986906710310979</c:v>
                </c:pt>
                <c:pt idx="30">
                  <c:v>4.8664508296236342</c:v>
                </c:pt>
                <c:pt idx="31">
                  <c:v>5.02979497020503</c:v>
                </c:pt>
                <c:pt idx="32">
                  <c:v>4.9218356026222896</c:v>
                </c:pt>
                <c:pt idx="33">
                  <c:v>5.3327987169206086</c:v>
                </c:pt>
                <c:pt idx="34">
                  <c:v>5.4084221207508874</c:v>
                </c:pt>
                <c:pt idx="35">
                  <c:v>6.7832807891792957</c:v>
                </c:pt>
                <c:pt idx="36">
                  <c:v>5.311708058793716</c:v>
                </c:pt>
                <c:pt idx="37">
                  <c:v>5.0838788870703766</c:v>
                </c:pt>
                <c:pt idx="38">
                  <c:v>5.2626221498371342</c:v>
                </c:pt>
                <c:pt idx="39">
                  <c:v>5.2759493670886082</c:v>
                </c:pt>
                <c:pt idx="40" formatCode="General">
                  <c:v>5.0005241639584863</c:v>
                </c:pt>
                <c:pt idx="41" formatCode="General">
                  <c:v>4.9259531561810732</c:v>
                </c:pt>
                <c:pt idx="42" formatCode="General">
                  <c:v>4.5468798996550639</c:v>
                </c:pt>
                <c:pt idx="43" formatCode="General">
                  <c:v>5.1127049180327866</c:v>
                </c:pt>
                <c:pt idx="44" formatCode="General">
                  <c:v>5.5265581823764194</c:v>
                </c:pt>
                <c:pt idx="45" formatCode="General">
                  <c:v>4.9994365302553856</c:v>
                </c:pt>
                <c:pt idx="46" formatCode="General">
                  <c:v>5.0846113287470187</c:v>
                </c:pt>
                <c:pt idx="47" formatCode="General">
                  <c:v>5.1755013761270847</c:v>
                </c:pt>
                <c:pt idx="48" formatCode="General">
                  <c:v>5.0715380473147373</c:v>
                </c:pt>
                <c:pt idx="49" formatCode="General">
                  <c:v>5.3463955235928804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4D64-4D58-A923-0EF32EAC702F}"/>
            </c:ext>
          </c:extLst>
        </c:ser>
        <c:ser>
          <c:idx val="13"/>
          <c:order val="13"/>
          <c:spPr>
            <a:ln>
              <a:noFill/>
            </a:ln>
          </c:spPr>
          <c:marker>
            <c:symbol val="triangle"/>
            <c:size val="5"/>
            <c:spPr>
              <a:noFill/>
              <a:ln>
                <a:solidFill>
                  <a:srgbClr val="7030A0"/>
                </a:solidFill>
              </a:ln>
            </c:spPr>
          </c:marker>
          <c:xVal>
            <c:numRef>
              <c:f>#REF!</c:f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4D64-4D58-A923-0EF32EAC70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730432"/>
        <c:axId val="85731008"/>
      </c:scatterChart>
      <c:valAx>
        <c:axId val="85730432"/>
        <c:scaling>
          <c:orientation val="minMax"/>
          <c:min val="45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zh-CN"/>
                  <a:t>SiO2 </a:t>
                </a:r>
                <a:r>
                  <a:rPr lang="en-US"/>
                  <a:t>wt</a:t>
                </a:r>
                <a:r>
                  <a:rPr lang="zh-CN"/>
                  <a:t>%</a:t>
                </a:r>
              </a:p>
            </c:rich>
          </c:tx>
          <c:layout>
            <c:manualLayout>
              <c:xMode val="edge"/>
              <c:yMode val="edge"/>
              <c:x val="0.46018614270941083"/>
              <c:y val="0.910169491525423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zh-CN"/>
          </a:p>
        </c:txPr>
        <c:crossAx val="85731008"/>
        <c:crosses val="autoZero"/>
        <c:crossBetween val="midCat"/>
      </c:valAx>
      <c:valAx>
        <c:axId val="8573100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zh-CN"/>
                  <a:t>K2O w</a:t>
                </a:r>
                <a:r>
                  <a:rPr lang="en-US"/>
                  <a:t>t</a:t>
                </a:r>
                <a:r>
                  <a:rPr lang="zh-CN"/>
                  <a:t>%</a:t>
                </a:r>
              </a:p>
            </c:rich>
          </c:tx>
          <c:layout>
            <c:manualLayout>
              <c:xMode val="edge"/>
              <c:yMode val="edge"/>
              <c:x val="3.4191071014020961E-2"/>
              <c:y val="0.2722503726986888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zh-CN"/>
          </a:p>
        </c:txPr>
        <c:crossAx val="85730432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1000" b="0" i="0" u="none" strike="noStrike" baseline="0">
          <a:solidFill>
            <a:sysClr val="windowText" lastClr="000000"/>
          </a:solidFill>
          <a:latin typeface="Times New Roman" panose="02020603050405020304" pitchFamily="18" charset="0"/>
          <a:ea typeface="Comic Sans MS"/>
          <a:cs typeface="Times New Roman" panose="02020603050405020304" pitchFamily="18" charset="0"/>
        </a:defRPr>
      </a:pPr>
      <a:endParaRPr lang="zh-CN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080475428202377"/>
          <c:y val="6.32686916162533E-2"/>
          <c:w val="0.76441650184226029"/>
          <c:h val="0.77462891496337882"/>
        </c:manualLayout>
      </c:layout>
      <c:scatterChart>
        <c:scatterStyle val="lineMarker"/>
        <c:varyColors val="0"/>
        <c:ser>
          <c:idx val="0"/>
          <c:order val="0"/>
          <c:tx>
            <c:v>QTDB</c:v>
          </c:tx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noFill/>
              </a:ln>
            </c:spPr>
          </c:marker>
          <c:xVal>
            <c:numRef>
              <c:f>' Major-Element'!$S$2</c:f>
              <c:numCache>
                <c:formatCode>0.000_);[Red]\(0.000\)</c:formatCode>
                <c:ptCount val="1"/>
                <c:pt idx="0">
                  <c:v>64.637146371463714</c:v>
                </c:pt>
              </c:numCache>
            </c:numRef>
          </c:xVal>
          <c:yVal>
            <c:numRef>
              <c:f>' Major-Element'!$U$2</c:f>
              <c:numCache>
                <c:formatCode>0.000_);[Red]\(0.000\)</c:formatCode>
                <c:ptCount val="1"/>
                <c:pt idx="0">
                  <c:v>1.3017630176301762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8CC-4813-80EA-6F04B1936AF8}"/>
            </c:ext>
          </c:extLst>
        </c:ser>
        <c:ser>
          <c:idx val="1"/>
          <c:order val="1"/>
          <c:tx>
            <c:v>QSG</c:v>
          </c:tx>
          <c:spPr>
            <a:ln w="28575">
              <a:noFill/>
            </a:ln>
          </c:spPr>
          <c:marker>
            <c:symbol val="circle"/>
            <c:size val="7"/>
            <c:spPr>
              <a:solidFill>
                <a:schemeClr val="accent1"/>
              </a:solidFill>
              <a:ln>
                <a:noFill/>
              </a:ln>
            </c:spPr>
          </c:marker>
          <c:xVal>
            <c:numRef>
              <c:f>(' Major-Element'!$S$3:$S$27,' Major-Element'!$S$42:$S$46)</c:f>
              <c:numCache>
                <c:formatCode>0.000_);[Red]\(0.000\)</c:formatCode>
                <c:ptCount val="30"/>
                <c:pt idx="0">
                  <c:v>55.981659024593576</c:v>
                </c:pt>
                <c:pt idx="1">
                  <c:v>55.446668042087886</c:v>
                </c:pt>
                <c:pt idx="2">
                  <c:v>56.613165379926862</c:v>
                </c:pt>
                <c:pt idx="3">
                  <c:v>55.771393518045187</c:v>
                </c:pt>
                <c:pt idx="4">
                  <c:v>59.390231255833257</c:v>
                </c:pt>
                <c:pt idx="5">
                  <c:v>59.960796451047152</c:v>
                </c:pt>
                <c:pt idx="6">
                  <c:v>61.222424610402747</c:v>
                </c:pt>
                <c:pt idx="7">
                  <c:v>59.823806597008804</c:v>
                </c:pt>
                <c:pt idx="8">
                  <c:v>62.308158319870756</c:v>
                </c:pt>
                <c:pt idx="9" formatCode="General">
                  <c:v>61.690538632237249</c:v>
                </c:pt>
                <c:pt idx="10" formatCode="General">
                  <c:v>61.637060960839747</c:v>
                </c:pt>
                <c:pt idx="11" formatCode="General">
                  <c:v>61.942707282630643</c:v>
                </c:pt>
                <c:pt idx="12" formatCode="General">
                  <c:v>61.305007587253421</c:v>
                </c:pt>
                <c:pt idx="13" formatCode="General">
                  <c:v>52.922422954303933</c:v>
                </c:pt>
                <c:pt idx="14" formatCode="General">
                  <c:v>58.219178082191796</c:v>
                </c:pt>
                <c:pt idx="15" formatCode="General">
                  <c:v>58.763413387838533</c:v>
                </c:pt>
                <c:pt idx="16" formatCode="General">
                  <c:v>58.072995652613486</c:v>
                </c:pt>
                <c:pt idx="17">
                  <c:v>56.272800972841502</c:v>
                </c:pt>
                <c:pt idx="18">
                  <c:v>53.176347462061742</c:v>
                </c:pt>
                <c:pt idx="19">
                  <c:v>52.759154203197539</c:v>
                </c:pt>
                <c:pt idx="20">
                  <c:v>53.380049464138487</c:v>
                </c:pt>
                <c:pt idx="21">
                  <c:v>52.876852324987219</c:v>
                </c:pt>
                <c:pt idx="22">
                  <c:v>52.276542173730597</c:v>
                </c:pt>
                <c:pt idx="23">
                  <c:v>52.939356435643553</c:v>
                </c:pt>
                <c:pt idx="24">
                  <c:v>52.526283556190663</c:v>
                </c:pt>
                <c:pt idx="25" formatCode="General">
                  <c:v>53.905021490722305</c:v>
                </c:pt>
                <c:pt idx="26" formatCode="General">
                  <c:v>54.826173721247763</c:v>
                </c:pt>
                <c:pt idx="27" formatCode="General">
                  <c:v>58.586808821992271</c:v>
                </c:pt>
                <c:pt idx="28" formatCode="General">
                  <c:v>58.493852459016388</c:v>
                </c:pt>
                <c:pt idx="29" formatCode="General">
                  <c:v>57.998157813939201</c:v>
                </c:pt>
              </c:numCache>
            </c:numRef>
          </c:xVal>
          <c:yVal>
            <c:numRef>
              <c:f>(' Major-Element'!$U$3:$U$27,' Major-Element'!$U$42:$U$46)</c:f>
              <c:numCache>
                <c:formatCode>0.000_);[Red]\(0.000\)</c:formatCode>
                <c:ptCount val="30"/>
                <c:pt idx="0">
                  <c:v>1.4172571904960398</c:v>
                </c:pt>
                <c:pt idx="1">
                  <c:v>1.4751392613988032</c:v>
                </c:pt>
                <c:pt idx="2">
                  <c:v>1.452661519707436</c:v>
                </c:pt>
                <c:pt idx="3">
                  <c:v>1.4620181985482057</c:v>
                </c:pt>
                <c:pt idx="4">
                  <c:v>1.2029451415534587</c:v>
                </c:pt>
                <c:pt idx="5">
                  <c:v>1.2070566388115136</c:v>
                </c:pt>
                <c:pt idx="6">
                  <c:v>1.1333738109694393</c:v>
                </c:pt>
                <c:pt idx="7" formatCode="General">
                  <c:v>1.1677934849416101</c:v>
                </c:pt>
                <c:pt idx="8" formatCode="General">
                  <c:v>1.0904684975767367</c:v>
                </c:pt>
                <c:pt idx="9" formatCode="General">
                  <c:v>1.1297155537623567</c:v>
                </c:pt>
                <c:pt idx="10" formatCode="General">
                  <c:v>1.1102139685102952</c:v>
                </c:pt>
                <c:pt idx="11" formatCode="General">
                  <c:v>1.1398022997780917</c:v>
                </c:pt>
                <c:pt idx="12" formatCode="General">
                  <c:v>1.1431461810824481</c:v>
                </c:pt>
                <c:pt idx="13" formatCode="General">
                  <c:v>1.8809776833156218</c:v>
                </c:pt>
                <c:pt idx="14" formatCode="General">
                  <c:v>1.390308730320998</c:v>
                </c:pt>
                <c:pt idx="15" formatCode="General">
                  <c:v>1.3490035769034237</c:v>
                </c:pt>
                <c:pt idx="16" formatCode="General">
                  <c:v>1.3143261550904863</c:v>
                </c:pt>
                <c:pt idx="17" formatCode="General">
                  <c:v>1.641670044588569</c:v>
                </c:pt>
                <c:pt idx="18" formatCode="General">
                  <c:v>1.6221873364730506</c:v>
                </c:pt>
                <c:pt idx="19" formatCode="General">
                  <c:v>1.7328519855595672</c:v>
                </c:pt>
                <c:pt idx="20" formatCode="General">
                  <c:v>1.95795548227535</c:v>
                </c:pt>
                <c:pt idx="21" formatCode="General">
                  <c:v>1.9110884006131832</c:v>
                </c:pt>
                <c:pt idx="22" formatCode="General">
                  <c:v>1.8149391523289973</c:v>
                </c:pt>
                <c:pt idx="23" formatCode="General">
                  <c:v>1.990511551155115</c:v>
                </c:pt>
                <c:pt idx="24" formatCode="General">
                  <c:v>2.0210268449525364</c:v>
                </c:pt>
                <c:pt idx="25" formatCode="General">
                  <c:v>1.9394066463989938</c:v>
                </c:pt>
                <c:pt idx="26" formatCode="General">
                  <c:v>1.8800546161117528</c:v>
                </c:pt>
                <c:pt idx="27" formatCode="General">
                  <c:v>1.3901954635726981</c:v>
                </c:pt>
                <c:pt idx="28" formatCode="General">
                  <c:v>1.3422131147540983</c:v>
                </c:pt>
                <c:pt idx="29" formatCode="General">
                  <c:v>1.4635144816293111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8CC-4813-80EA-6F04B1936AF8}"/>
            </c:ext>
          </c:extLst>
        </c:ser>
        <c:ser>
          <c:idx val="2"/>
          <c:order val="2"/>
          <c:tx>
            <c:v>KXW</c:v>
          </c:tx>
          <c:spPr>
            <a:ln w="28575">
              <a:noFill/>
            </a:ln>
          </c:spPr>
          <c:marker>
            <c:spPr>
              <a:solidFill>
                <a:srgbClr val="FFC000"/>
              </a:solidFill>
              <a:ln>
                <a:noFill/>
              </a:ln>
            </c:spPr>
          </c:marker>
          <c:xVal>
            <c:numRef>
              <c:f>' Major-Element'!$S$28:$S$31</c:f>
              <c:numCache>
                <c:formatCode>0.000_);[Red]\(0.000\)</c:formatCode>
                <c:ptCount val="4"/>
                <c:pt idx="0">
                  <c:v>49.483460294271104</c:v>
                </c:pt>
                <c:pt idx="1">
                  <c:v>51.124297314178627</c:v>
                </c:pt>
                <c:pt idx="2">
                  <c:v>49.600912200684142</c:v>
                </c:pt>
                <c:pt idx="3">
                  <c:v>47.677986906710323</c:v>
                </c:pt>
              </c:numCache>
            </c:numRef>
          </c:xVal>
          <c:yVal>
            <c:numRef>
              <c:f>' Major-Element'!$U$28:$U$31</c:f>
              <c:numCache>
                <c:formatCode>General</c:formatCode>
                <c:ptCount val="4"/>
                <c:pt idx="0">
                  <c:v>2.0348533862047375</c:v>
                </c:pt>
                <c:pt idx="1">
                  <c:v>1.6239850093691439</c:v>
                </c:pt>
                <c:pt idx="2">
                  <c:v>1.9591582875505336</c:v>
                </c:pt>
                <c:pt idx="3" formatCode="0.000_);[Red]\(0.000\)">
                  <c:v>2.4856792144026194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8CC-4813-80EA-6F04B1936AF8}"/>
            </c:ext>
          </c:extLst>
        </c:ser>
        <c:ser>
          <c:idx val="3"/>
          <c:order val="3"/>
          <c:tx>
            <c:v>DHLT</c:v>
          </c:tx>
          <c:spPr>
            <a:ln w="28575">
              <a:noFill/>
            </a:ln>
          </c:spPr>
          <c:marker>
            <c:symbol val="square"/>
            <c:size val="7"/>
            <c:spPr>
              <a:solidFill>
                <a:schemeClr val="tx1"/>
              </a:solidFill>
              <a:ln>
                <a:noFill/>
              </a:ln>
            </c:spPr>
          </c:marker>
          <c:xVal>
            <c:numRef>
              <c:f>(' Major-Element'!$S$33:$S$41,' Major-Element'!$S$47:$S$51)</c:f>
              <c:numCache>
                <c:formatCode>0.000_);[Red]\(0.000\)</c:formatCode>
                <c:ptCount val="14"/>
                <c:pt idx="0">
                  <c:v>58.468841531158468</c:v>
                </c:pt>
                <c:pt idx="1">
                  <c:v>58.275340393343413</c:v>
                </c:pt>
                <c:pt idx="2">
                  <c:v>59.713311948676811</c:v>
                </c:pt>
                <c:pt idx="3">
                  <c:v>58.609842719431754</c:v>
                </c:pt>
                <c:pt idx="4">
                  <c:v>52.272958405369685</c:v>
                </c:pt>
                <c:pt idx="5">
                  <c:v>57.891535732387233</c:v>
                </c:pt>
                <c:pt idx="6">
                  <c:v>56.792144026186577</c:v>
                </c:pt>
                <c:pt idx="7">
                  <c:v>57.40024429967427</c:v>
                </c:pt>
                <c:pt idx="8">
                  <c:v>57.650632911392414</c:v>
                </c:pt>
                <c:pt idx="9" formatCode="General">
                  <c:v>56.731364705641518</c:v>
                </c:pt>
                <c:pt idx="10" formatCode="General">
                  <c:v>55.491736912698201</c:v>
                </c:pt>
                <c:pt idx="11" formatCode="General">
                  <c:v>57.834720868668064</c:v>
                </c:pt>
                <c:pt idx="12" formatCode="General">
                  <c:v>56.361734215910502</c:v>
                </c:pt>
                <c:pt idx="13" formatCode="General">
                  <c:v>62.095635859299591</c:v>
                </c:pt>
              </c:numCache>
            </c:numRef>
          </c:xVal>
          <c:yVal>
            <c:numRef>
              <c:f>(' Major-Element'!$U$33:$U$41,' Major-Element'!$U$47:$U$51)</c:f>
              <c:numCache>
                <c:formatCode>0.000_);[Red]\(0.000\)</c:formatCode>
                <c:ptCount val="14"/>
                <c:pt idx="0">
                  <c:v>1.3836986163013836</c:v>
                </c:pt>
                <c:pt idx="1">
                  <c:v>1.7145738779626827</c:v>
                </c:pt>
                <c:pt idx="2">
                  <c:v>1.5637530072173214</c:v>
                </c:pt>
                <c:pt idx="3">
                  <c:v>1.3292744799594114</c:v>
                </c:pt>
                <c:pt idx="4">
                  <c:v>1.7288721651581411</c:v>
                </c:pt>
                <c:pt idx="5">
                  <c:v>1.4090217942219971</c:v>
                </c:pt>
                <c:pt idx="6">
                  <c:v>1.5036824877250408</c:v>
                </c:pt>
                <c:pt idx="7">
                  <c:v>1.3945439739413681</c:v>
                </c:pt>
                <c:pt idx="8">
                  <c:v>1.3974683544303799</c:v>
                </c:pt>
                <c:pt idx="9" formatCode="General">
                  <c:v>1.5116923178308845</c:v>
                </c:pt>
                <c:pt idx="10" formatCode="General">
                  <c:v>1.5292064146607618</c:v>
                </c:pt>
                <c:pt idx="11" formatCode="General">
                  <c:v>1.4479593819114787</c:v>
                </c:pt>
                <c:pt idx="12" formatCode="General">
                  <c:v>1.5295311809771777</c:v>
                </c:pt>
                <c:pt idx="13" formatCode="General">
                  <c:v>1.229171307293315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B8CC-4813-80EA-6F04B1936A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734464"/>
        <c:axId val="85735040"/>
      </c:scatterChart>
      <c:valAx>
        <c:axId val="85734464"/>
        <c:scaling>
          <c:orientation val="minMax"/>
          <c:min val="4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zh-CN" baseline="0"/>
                  <a:t>SiO2 wt%</a:t>
                </a:r>
                <a:endParaRPr lang="zh-CN" altLang="en-US"/>
              </a:p>
            </c:rich>
          </c:tx>
          <c:overlay val="0"/>
        </c:title>
        <c:numFmt formatCode="General" sourceLinked="0"/>
        <c:majorTickMark val="in"/>
        <c:minorTickMark val="none"/>
        <c:tickLblPos val="nextTo"/>
        <c:crossAx val="85735040"/>
        <c:crosses val="autoZero"/>
        <c:crossBetween val="midCat"/>
      </c:valAx>
      <c:valAx>
        <c:axId val="8573504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zh-CN" baseline="0"/>
                  <a:t>Tio2 wt%</a:t>
                </a:r>
                <a:endParaRPr lang="zh-CN" altLang="en-US"/>
              </a:p>
            </c:rich>
          </c:tx>
          <c:overlay val="0"/>
        </c:title>
        <c:numFmt formatCode="General" sourceLinked="0"/>
        <c:majorTickMark val="in"/>
        <c:minorTickMark val="none"/>
        <c:tickLblPos val="nextTo"/>
        <c:crossAx val="8573446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QTDB</c:v>
          </c:tx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noFill/>
              </a:ln>
            </c:spPr>
          </c:marker>
          <c:xVal>
            <c:numRef>
              <c:f>' Major-Element'!$S$2</c:f>
              <c:numCache>
                <c:formatCode>0.000_);[Red]\(0.000\)</c:formatCode>
                <c:ptCount val="1"/>
                <c:pt idx="0">
                  <c:v>64.637146371463714</c:v>
                </c:pt>
              </c:numCache>
            </c:numRef>
          </c:xVal>
          <c:yVal>
            <c:numRef>
              <c:f>' Major-Element'!$AB$2</c:f>
              <c:numCache>
                <c:formatCode>0.000_);[Red]\(0.000\)</c:formatCode>
                <c:ptCount val="1"/>
                <c:pt idx="0">
                  <c:v>7.1750717507175085E-2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7D3-42F0-BF99-A907E67B37C6}"/>
            </c:ext>
          </c:extLst>
        </c:ser>
        <c:ser>
          <c:idx val="1"/>
          <c:order val="1"/>
          <c:tx>
            <c:v>QSG</c:v>
          </c:tx>
          <c:spPr>
            <a:ln w="28575">
              <a:noFill/>
            </a:ln>
          </c:spPr>
          <c:marker>
            <c:symbol val="circle"/>
            <c:size val="7"/>
            <c:spPr>
              <a:solidFill>
                <a:schemeClr val="accent1">
                  <a:alpha val="99000"/>
                </a:schemeClr>
              </a:solidFill>
              <a:ln>
                <a:noFill/>
              </a:ln>
            </c:spPr>
          </c:marker>
          <c:xVal>
            <c:numRef>
              <c:f>(' Major-Element'!$S$3:$S$27,' Major-Element'!$S$42:$S$46)</c:f>
              <c:numCache>
                <c:formatCode>0.000_);[Red]\(0.000\)</c:formatCode>
                <c:ptCount val="30"/>
                <c:pt idx="0">
                  <c:v>55.981659024593576</c:v>
                </c:pt>
                <c:pt idx="1">
                  <c:v>55.446668042087886</c:v>
                </c:pt>
                <c:pt idx="2">
                  <c:v>56.613165379926862</c:v>
                </c:pt>
                <c:pt idx="3">
                  <c:v>55.771393518045187</c:v>
                </c:pt>
                <c:pt idx="4">
                  <c:v>59.390231255833257</c:v>
                </c:pt>
                <c:pt idx="5">
                  <c:v>59.960796451047152</c:v>
                </c:pt>
                <c:pt idx="6">
                  <c:v>61.222424610402747</c:v>
                </c:pt>
                <c:pt idx="7">
                  <c:v>59.823806597008804</c:v>
                </c:pt>
                <c:pt idx="8">
                  <c:v>62.308158319870756</c:v>
                </c:pt>
                <c:pt idx="9" formatCode="General">
                  <c:v>61.690538632237249</c:v>
                </c:pt>
                <c:pt idx="10" formatCode="General">
                  <c:v>61.637060960839747</c:v>
                </c:pt>
                <c:pt idx="11" formatCode="General">
                  <c:v>61.942707282630643</c:v>
                </c:pt>
                <c:pt idx="12" formatCode="General">
                  <c:v>61.305007587253421</c:v>
                </c:pt>
                <c:pt idx="13" formatCode="General">
                  <c:v>52.922422954303933</c:v>
                </c:pt>
                <c:pt idx="14" formatCode="General">
                  <c:v>58.219178082191796</c:v>
                </c:pt>
                <c:pt idx="15" formatCode="General">
                  <c:v>58.763413387838533</c:v>
                </c:pt>
                <c:pt idx="16" formatCode="General">
                  <c:v>58.072995652613486</c:v>
                </c:pt>
                <c:pt idx="17">
                  <c:v>56.272800972841502</c:v>
                </c:pt>
                <c:pt idx="18">
                  <c:v>53.176347462061742</c:v>
                </c:pt>
                <c:pt idx="19">
                  <c:v>52.759154203197539</c:v>
                </c:pt>
                <c:pt idx="20">
                  <c:v>53.380049464138487</c:v>
                </c:pt>
                <c:pt idx="21">
                  <c:v>52.876852324987219</c:v>
                </c:pt>
                <c:pt idx="22">
                  <c:v>52.276542173730597</c:v>
                </c:pt>
                <c:pt idx="23">
                  <c:v>52.939356435643553</c:v>
                </c:pt>
                <c:pt idx="24">
                  <c:v>52.526283556190663</c:v>
                </c:pt>
                <c:pt idx="25" formatCode="General">
                  <c:v>53.905021490722305</c:v>
                </c:pt>
                <c:pt idx="26" formatCode="General">
                  <c:v>54.826173721247763</c:v>
                </c:pt>
                <c:pt idx="27" formatCode="General">
                  <c:v>58.586808821992271</c:v>
                </c:pt>
                <c:pt idx="28" formatCode="General">
                  <c:v>58.493852459016388</c:v>
                </c:pt>
                <c:pt idx="29" formatCode="General">
                  <c:v>57.998157813939201</c:v>
                </c:pt>
              </c:numCache>
            </c:numRef>
          </c:xVal>
          <c:yVal>
            <c:numRef>
              <c:f>(' Major-Element'!$AB$3:$AB$27,' Major-Element'!$AB$42:$AB$46)</c:f>
              <c:numCache>
                <c:formatCode>0.000_);[Red]\(0.000\)</c:formatCode>
                <c:ptCount val="30"/>
                <c:pt idx="0">
                  <c:v>9.3789078782826163E-2</c:v>
                </c:pt>
                <c:pt idx="1">
                  <c:v>9.2840932535589019E-2</c:v>
                </c:pt>
                <c:pt idx="2">
                  <c:v>9.1426249492076395E-2</c:v>
                </c:pt>
                <c:pt idx="3">
                  <c:v>0.10223903486351088</c:v>
                </c:pt>
                <c:pt idx="4">
                  <c:v>8.2961733900238532E-2</c:v>
                </c:pt>
                <c:pt idx="5">
                  <c:v>8.2533787269163314E-2</c:v>
                </c:pt>
                <c:pt idx="6">
                  <c:v>7.0835863185589959E-2</c:v>
                </c:pt>
                <c:pt idx="7" formatCode="General">
                  <c:v>8.1950419995902482E-2</c:v>
                </c:pt>
                <c:pt idx="8" formatCode="General">
                  <c:v>7.0678513731825529E-2</c:v>
                </c:pt>
                <c:pt idx="9" formatCode="General">
                  <c:v>6.0520476094411954E-2</c:v>
                </c:pt>
                <c:pt idx="10" formatCode="General">
                  <c:v>7.0649979814291511E-2</c:v>
                </c:pt>
                <c:pt idx="11" formatCode="General">
                  <c:v>7.0607222110147291E-2</c:v>
                </c:pt>
                <c:pt idx="12" formatCode="General">
                  <c:v>7.0814365199797683E-2</c:v>
                </c:pt>
                <c:pt idx="13" formatCode="General">
                  <c:v>0.1275239107332625</c:v>
                </c:pt>
                <c:pt idx="14" formatCode="General">
                  <c:v>0.10222858311183809</c:v>
                </c:pt>
                <c:pt idx="15" formatCode="General">
                  <c:v>9.1977516607051613E-2</c:v>
                </c:pt>
                <c:pt idx="16" formatCode="General">
                  <c:v>6.0661207158022444E-2</c:v>
                </c:pt>
                <c:pt idx="17" formatCode="General">
                  <c:v>9.1203891366031617E-2</c:v>
                </c:pt>
                <c:pt idx="18" formatCode="General">
                  <c:v>9.4191522762951327E-2</c:v>
                </c:pt>
                <c:pt idx="19" formatCode="General">
                  <c:v>0.13408973697782364</c:v>
                </c:pt>
                <c:pt idx="20" formatCode="General">
                  <c:v>0.11335531739488869</c:v>
                </c:pt>
                <c:pt idx="21" formatCode="General">
                  <c:v>0.11241696474195195</c:v>
                </c:pt>
                <c:pt idx="22" formatCode="General">
                  <c:v>0.12589173310952581</c:v>
                </c:pt>
                <c:pt idx="23" formatCode="General">
                  <c:v>0.11344884488448842</c:v>
                </c:pt>
                <c:pt idx="24" formatCode="General">
                  <c:v>0.13269368173930793</c:v>
                </c:pt>
                <c:pt idx="25" formatCode="General">
                  <c:v>0.14676590837614009</c:v>
                </c:pt>
                <c:pt idx="26" formatCode="General">
                  <c:v>0.12603718096838568</c:v>
                </c:pt>
                <c:pt idx="27" formatCode="General">
                  <c:v>0.11497857217518555</c:v>
                </c:pt>
                <c:pt idx="28" formatCode="General">
                  <c:v>9.2213114754098352E-2</c:v>
                </c:pt>
                <c:pt idx="29" formatCode="General">
                  <c:v>0.10234367004400777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7D3-42F0-BF99-A907E67B37C6}"/>
            </c:ext>
          </c:extLst>
        </c:ser>
        <c:ser>
          <c:idx val="2"/>
          <c:order val="2"/>
          <c:tx>
            <c:v>KXW</c:v>
          </c:tx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FFC000"/>
              </a:solidFill>
              <a:ln>
                <a:noFill/>
              </a:ln>
            </c:spPr>
          </c:marker>
          <c:xVal>
            <c:numRef>
              <c:f>' Major-Element'!$S$28:$S$31</c:f>
              <c:numCache>
                <c:formatCode>0.000_);[Red]\(0.000\)</c:formatCode>
                <c:ptCount val="4"/>
                <c:pt idx="0">
                  <c:v>49.483460294271104</c:v>
                </c:pt>
                <c:pt idx="1">
                  <c:v>51.124297314178627</c:v>
                </c:pt>
                <c:pt idx="2">
                  <c:v>49.600912200684142</c:v>
                </c:pt>
                <c:pt idx="3">
                  <c:v>47.677986906710323</c:v>
                </c:pt>
              </c:numCache>
            </c:numRef>
          </c:xVal>
          <c:yVal>
            <c:numRef>
              <c:f>' Major-Element'!$AB$28:$AB$31</c:f>
              <c:numCache>
                <c:formatCode>General</c:formatCode>
                <c:ptCount val="4"/>
                <c:pt idx="0">
                  <c:v>0.14609203798392989</c:v>
                </c:pt>
                <c:pt idx="1">
                  <c:v>0.13533208411409534</c:v>
                </c:pt>
                <c:pt idx="2">
                  <c:v>0.13475691924950761</c:v>
                </c:pt>
                <c:pt idx="3" formatCode="0.000_);[Red]\(0.000\)">
                  <c:v>0.13297872340425534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7D3-42F0-BF99-A907E67B37C6}"/>
            </c:ext>
          </c:extLst>
        </c:ser>
        <c:ser>
          <c:idx val="3"/>
          <c:order val="3"/>
          <c:tx>
            <c:v>DHLT</c:v>
          </c:tx>
          <c:spPr>
            <a:ln w="28575">
              <a:noFill/>
            </a:ln>
          </c:spPr>
          <c:marker>
            <c:symbol val="x"/>
            <c:size val="7"/>
            <c:spPr>
              <a:solidFill>
                <a:schemeClr val="tx1"/>
              </a:solidFill>
              <a:ln>
                <a:noFill/>
              </a:ln>
            </c:spPr>
          </c:marker>
          <c:xVal>
            <c:numRef>
              <c:f>(' Major-Element'!$S$33:$S$41,' Major-Element'!$S$47:$S$51)</c:f>
              <c:numCache>
                <c:formatCode>0.000_);[Red]\(0.000\)</c:formatCode>
                <c:ptCount val="14"/>
                <c:pt idx="0">
                  <c:v>58.468841531158468</c:v>
                </c:pt>
                <c:pt idx="1">
                  <c:v>58.275340393343413</c:v>
                </c:pt>
                <c:pt idx="2">
                  <c:v>59.713311948676811</c:v>
                </c:pt>
                <c:pt idx="3">
                  <c:v>58.609842719431754</c:v>
                </c:pt>
                <c:pt idx="4">
                  <c:v>52.272958405369685</c:v>
                </c:pt>
                <c:pt idx="5">
                  <c:v>57.891535732387233</c:v>
                </c:pt>
                <c:pt idx="6">
                  <c:v>56.792144026186577</c:v>
                </c:pt>
                <c:pt idx="7">
                  <c:v>57.40024429967427</c:v>
                </c:pt>
                <c:pt idx="8">
                  <c:v>57.650632911392414</c:v>
                </c:pt>
                <c:pt idx="9" formatCode="General">
                  <c:v>56.731364705641518</c:v>
                </c:pt>
                <c:pt idx="10" formatCode="General">
                  <c:v>55.491736912698201</c:v>
                </c:pt>
                <c:pt idx="11" formatCode="General">
                  <c:v>57.834720868668064</c:v>
                </c:pt>
                <c:pt idx="12" formatCode="General">
                  <c:v>56.361734215910502</c:v>
                </c:pt>
                <c:pt idx="13" formatCode="General">
                  <c:v>62.095635859299591</c:v>
                </c:pt>
              </c:numCache>
            </c:numRef>
          </c:xVal>
          <c:yVal>
            <c:numRef>
              <c:f>(' Major-Element'!$AB$33:$AB$41,' Major-Element'!$AB$47:$AB$51)</c:f>
              <c:numCache>
                <c:formatCode>0.000_);[Red]\(0.000\)</c:formatCode>
                <c:ptCount val="14"/>
                <c:pt idx="0">
                  <c:v>9.0899909100090895E-2</c:v>
                </c:pt>
                <c:pt idx="1">
                  <c:v>0.1412002017145739</c:v>
                </c:pt>
                <c:pt idx="2">
                  <c:v>8.0192461908580578E-2</c:v>
                </c:pt>
                <c:pt idx="3">
                  <c:v>9.1324200913242004E-2</c:v>
                </c:pt>
                <c:pt idx="4">
                  <c:v>0.13220787145326962</c:v>
                </c:pt>
                <c:pt idx="5">
                  <c:v>0.10136847440446022</c:v>
                </c:pt>
                <c:pt idx="6">
                  <c:v>0.10229132569558101</c:v>
                </c:pt>
                <c:pt idx="7">
                  <c:v>0.10179153094462541</c:v>
                </c:pt>
                <c:pt idx="8">
                  <c:v>0.10126582278481014</c:v>
                </c:pt>
                <c:pt idx="9" formatCode="General">
                  <c:v>0.1022095807548426</c:v>
                </c:pt>
                <c:pt idx="10" formatCode="General">
                  <c:v>7.1187195165242134E-2</c:v>
                </c:pt>
                <c:pt idx="11" formatCode="General">
                  <c:v>9.7186738463047317E-2</c:v>
                </c:pt>
                <c:pt idx="12" formatCode="General">
                  <c:v>0.10428621688480752</c:v>
                </c:pt>
                <c:pt idx="13" formatCode="General">
                  <c:v>8.4942732617830891E-2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A7D3-42F0-BF99-A907E67B37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736768"/>
        <c:axId val="85739776"/>
      </c:scatterChart>
      <c:valAx>
        <c:axId val="85736768"/>
        <c:scaling>
          <c:orientation val="minMax"/>
          <c:min val="4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zh-CN"/>
                  <a:t>Sio2</a:t>
                </a:r>
                <a:r>
                  <a:rPr lang="en-US" altLang="zh-CN" baseline="0"/>
                  <a:t>wt%</a:t>
                </a:r>
                <a:endParaRPr lang="zh-CN" altLang="en-US"/>
              </a:p>
            </c:rich>
          </c:tx>
          <c:overlay val="0"/>
        </c:title>
        <c:numFmt formatCode="General" sourceLinked="0"/>
        <c:majorTickMark val="in"/>
        <c:minorTickMark val="none"/>
        <c:tickLblPos val="nextTo"/>
        <c:crossAx val="85739776"/>
        <c:crosses val="autoZero"/>
        <c:crossBetween val="midCat"/>
      </c:valAx>
      <c:valAx>
        <c:axId val="8573977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zh-CN" baseline="0"/>
                  <a:t>MnO wt%</a:t>
                </a:r>
                <a:endParaRPr lang="zh-CN" altLang="en-US"/>
              </a:p>
            </c:rich>
          </c:tx>
          <c:overlay val="0"/>
        </c:title>
        <c:numFmt formatCode="General" sourceLinked="0"/>
        <c:majorTickMark val="in"/>
        <c:minorTickMark val="none"/>
        <c:tickLblPos val="nextTo"/>
        <c:crossAx val="8573676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07242063492064"/>
          <c:y val="1.9535000000000004E-2"/>
          <c:w val="0.84501091269841266"/>
          <c:h val="0.80591916666666663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'[1]Tab diags'!$A$8:$A$13</c:f>
              <c:numCache>
                <c:formatCode>General</c:formatCode>
                <c:ptCount val="6"/>
                <c:pt idx="0">
                  <c:v>41</c:v>
                </c:pt>
                <c:pt idx="1">
                  <c:v>41</c:v>
                </c:pt>
                <c:pt idx="2">
                  <c:v>41</c:v>
                </c:pt>
                <c:pt idx="3">
                  <c:v>45</c:v>
                </c:pt>
                <c:pt idx="4">
                  <c:v>48.4</c:v>
                </c:pt>
                <c:pt idx="5">
                  <c:v>52.5</c:v>
                </c:pt>
              </c:numCache>
            </c:numRef>
          </c:xVal>
          <c:yVal>
            <c:numRef>
              <c:f>'[1]Tab diags'!$B$8:$B$13</c:f>
              <c:numCache>
                <c:formatCode>General</c:formatCode>
                <c:ptCount val="6"/>
                <c:pt idx="0">
                  <c:v>0.5</c:v>
                </c:pt>
                <c:pt idx="1">
                  <c:v>3</c:v>
                </c:pt>
                <c:pt idx="2">
                  <c:v>7</c:v>
                </c:pt>
                <c:pt idx="3">
                  <c:v>9.4</c:v>
                </c:pt>
                <c:pt idx="4">
                  <c:v>11.5</c:v>
                </c:pt>
                <c:pt idx="5">
                  <c:v>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02C-4F2B-A1DF-CEDE526BD7B5}"/>
            </c:ext>
          </c:extLst>
        </c:ser>
        <c:ser>
          <c:idx val="1"/>
          <c:order val="1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'[1]Tab diags'!$D$8:$D$15</c:f>
              <c:numCache>
                <c:formatCode>General</c:formatCode>
                <c:ptCount val="8"/>
                <c:pt idx="0">
                  <c:v>45</c:v>
                </c:pt>
                <c:pt idx="1">
                  <c:v>45</c:v>
                </c:pt>
                <c:pt idx="2">
                  <c:v>45</c:v>
                </c:pt>
                <c:pt idx="3">
                  <c:v>49.4</c:v>
                </c:pt>
                <c:pt idx="4">
                  <c:v>53</c:v>
                </c:pt>
                <c:pt idx="5">
                  <c:v>57.6</c:v>
                </c:pt>
                <c:pt idx="6">
                  <c:v>61</c:v>
                </c:pt>
                <c:pt idx="7">
                  <c:v>61.917901999999998</c:v>
                </c:pt>
              </c:numCache>
            </c:numRef>
          </c:xVal>
          <c:yVal>
            <c:numRef>
              <c:f>'[1]Tab diags'!$E$8:$E$15</c:f>
              <c:numCache>
                <c:formatCode>General</c:formatCode>
                <c:ptCount val="8"/>
                <c:pt idx="0">
                  <c:v>0.5</c:v>
                </c:pt>
                <c:pt idx="1">
                  <c:v>3</c:v>
                </c:pt>
                <c:pt idx="2">
                  <c:v>5</c:v>
                </c:pt>
                <c:pt idx="3">
                  <c:v>7.3</c:v>
                </c:pt>
                <c:pt idx="4">
                  <c:v>9.3000000000000007</c:v>
                </c:pt>
                <c:pt idx="5">
                  <c:v>11.7</c:v>
                </c:pt>
                <c:pt idx="6">
                  <c:v>13.5</c:v>
                </c:pt>
                <c:pt idx="7">
                  <c:v>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02C-4F2B-A1DF-CEDE526BD7B5}"/>
            </c:ext>
          </c:extLst>
        </c:ser>
        <c:ser>
          <c:idx val="2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'[1]Tab diags'!$G$8:$G$13</c:f>
              <c:numCache>
                <c:formatCode>General</c:formatCode>
                <c:ptCount val="6"/>
                <c:pt idx="0">
                  <c:v>52</c:v>
                </c:pt>
                <c:pt idx="1">
                  <c:v>52</c:v>
                </c:pt>
                <c:pt idx="2">
                  <c:v>57</c:v>
                </c:pt>
                <c:pt idx="3">
                  <c:v>63</c:v>
                </c:pt>
                <c:pt idx="4">
                  <c:v>69</c:v>
                </c:pt>
                <c:pt idx="5">
                  <c:v>69</c:v>
                </c:pt>
              </c:numCache>
            </c:numRef>
          </c:xVal>
          <c:yVal>
            <c:numRef>
              <c:f>'[1]Tab diags'!$H$8:$H$13</c:f>
              <c:numCache>
                <c:formatCode>General</c:formatCode>
                <c:ptCount val="6"/>
                <c:pt idx="0">
                  <c:v>0.5</c:v>
                </c:pt>
                <c:pt idx="1">
                  <c:v>5</c:v>
                </c:pt>
                <c:pt idx="2">
                  <c:v>5.9</c:v>
                </c:pt>
                <c:pt idx="3">
                  <c:v>7</c:v>
                </c:pt>
                <c:pt idx="4">
                  <c:v>8</c:v>
                </c:pt>
                <c:pt idx="5">
                  <c:v>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02C-4F2B-A1DF-CEDE526BD7B5}"/>
            </c:ext>
          </c:extLst>
        </c:ser>
        <c:ser>
          <c:idx val="3"/>
          <c:order val="3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'[1]Tab diags'!$G$15:$G$16</c:f>
              <c:numCache>
                <c:formatCode>General</c:formatCode>
                <c:ptCount val="2"/>
                <c:pt idx="0">
                  <c:v>69</c:v>
                </c:pt>
                <c:pt idx="1">
                  <c:v>76.5</c:v>
                </c:pt>
              </c:numCache>
            </c:numRef>
          </c:xVal>
          <c:yVal>
            <c:numRef>
              <c:f>'[1]Tab diags'!$H$15:$H$16</c:f>
              <c:numCache>
                <c:formatCode>General</c:formatCode>
                <c:ptCount val="2"/>
                <c:pt idx="0">
                  <c:v>8</c:v>
                </c:pt>
                <c:pt idx="1">
                  <c:v>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02C-4F2B-A1DF-CEDE526BD7B5}"/>
            </c:ext>
          </c:extLst>
        </c:ser>
        <c:ser>
          <c:idx val="4"/>
          <c:order val="4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'[1]Tab diags'!$G$18:$G$21</c:f>
              <c:numCache>
                <c:formatCode>General</c:formatCode>
                <c:ptCount val="4"/>
                <c:pt idx="0">
                  <c:v>57</c:v>
                </c:pt>
                <c:pt idx="1">
                  <c:v>57</c:v>
                </c:pt>
                <c:pt idx="2">
                  <c:v>53</c:v>
                </c:pt>
                <c:pt idx="3">
                  <c:v>48.4</c:v>
                </c:pt>
              </c:numCache>
            </c:numRef>
          </c:xVal>
          <c:yVal>
            <c:numRef>
              <c:f>'[1]Tab diags'!$H$18:$H$21</c:f>
              <c:numCache>
                <c:formatCode>General</c:formatCode>
                <c:ptCount val="4"/>
                <c:pt idx="0">
                  <c:v>0.5</c:v>
                </c:pt>
                <c:pt idx="1">
                  <c:v>5.9</c:v>
                </c:pt>
                <c:pt idx="2">
                  <c:v>9.3000000000000007</c:v>
                </c:pt>
                <c:pt idx="3">
                  <c:v>11.5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F02C-4F2B-A1DF-CEDE526BD7B5}"/>
            </c:ext>
          </c:extLst>
        </c:ser>
        <c:ser>
          <c:idx val="5"/>
          <c:order val="5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'[1]Tab diags'!$G$23:$G$27</c:f>
              <c:numCache>
                <c:formatCode>General</c:formatCode>
                <c:ptCount val="5"/>
                <c:pt idx="0">
                  <c:v>63</c:v>
                </c:pt>
                <c:pt idx="1">
                  <c:v>63</c:v>
                </c:pt>
                <c:pt idx="2">
                  <c:v>57.6</c:v>
                </c:pt>
                <c:pt idx="3">
                  <c:v>52.5</c:v>
                </c:pt>
                <c:pt idx="4">
                  <c:v>48.065216999999997</c:v>
                </c:pt>
              </c:numCache>
            </c:numRef>
          </c:xVal>
          <c:yVal>
            <c:numRef>
              <c:f>'[1]Tab diags'!$H$23:$H$27</c:f>
              <c:numCache>
                <c:formatCode>General</c:formatCode>
                <c:ptCount val="5"/>
                <c:pt idx="0">
                  <c:v>0.5</c:v>
                </c:pt>
                <c:pt idx="1">
                  <c:v>7</c:v>
                </c:pt>
                <c:pt idx="2">
                  <c:v>11.7</c:v>
                </c:pt>
                <c:pt idx="3">
                  <c:v>14</c:v>
                </c:pt>
                <c:pt idx="4">
                  <c:v>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F02C-4F2B-A1DF-CEDE526BD7B5}"/>
            </c:ext>
          </c:extLst>
        </c:ser>
        <c:ser>
          <c:idx val="6"/>
          <c:order val="6"/>
          <c:spPr>
            <a:ln w="12700">
              <a:solidFill>
                <a:srgbClr val="000000"/>
              </a:solidFill>
            </a:ln>
          </c:spPr>
          <c:marker>
            <c:symbol val="none"/>
          </c:marker>
          <c:xVal>
            <c:numRef>
              <c:f>'[1]Tab diags'!$D$18:$D$21</c:f>
              <c:numCache>
                <c:formatCode>General</c:formatCode>
                <c:ptCount val="4"/>
                <c:pt idx="0">
                  <c:v>52</c:v>
                </c:pt>
                <c:pt idx="1">
                  <c:v>52</c:v>
                </c:pt>
                <c:pt idx="2">
                  <c:v>49.4</c:v>
                </c:pt>
                <c:pt idx="3">
                  <c:v>45</c:v>
                </c:pt>
              </c:numCache>
            </c:numRef>
          </c:xVal>
          <c:yVal>
            <c:numRef>
              <c:f>'[1]Tab diags'!$E$18:$E$21</c:f>
              <c:numCache>
                <c:formatCode>General</c:formatCode>
                <c:ptCount val="4"/>
                <c:pt idx="0">
                  <c:v>0.5</c:v>
                </c:pt>
                <c:pt idx="1">
                  <c:v>5</c:v>
                </c:pt>
                <c:pt idx="2">
                  <c:v>7.3</c:v>
                </c:pt>
                <c:pt idx="3">
                  <c:v>9.4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F02C-4F2B-A1DF-CEDE526BD7B5}"/>
            </c:ext>
          </c:extLst>
        </c:ser>
        <c:ser>
          <c:idx val="7"/>
          <c:order val="7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'[1]Tab diags'!$A$18:$A$19</c:f>
              <c:numCache>
                <c:formatCode>General</c:formatCode>
                <c:ptCount val="2"/>
                <c:pt idx="0">
                  <c:v>41</c:v>
                </c:pt>
                <c:pt idx="1">
                  <c:v>45</c:v>
                </c:pt>
              </c:numCache>
            </c:numRef>
          </c:xVal>
          <c:yVal>
            <c:numRef>
              <c:f>'[1]Tab diags'!$B$18:$B$19</c:f>
              <c:numCache>
                <c:formatCode>General</c:formatCode>
                <c:ptCount val="2"/>
                <c:pt idx="0">
                  <c:v>3</c:v>
                </c:pt>
                <c:pt idx="1">
                  <c:v>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F02C-4F2B-A1DF-CEDE526BD7B5}"/>
            </c:ext>
          </c:extLst>
        </c:ser>
        <c:ser>
          <c:idx val="8"/>
          <c:order val="8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'[1]Tab diags'!$A$21:$A$22</c:f>
              <c:numCache>
                <c:formatCode>General</c:formatCode>
                <c:ptCount val="2"/>
                <c:pt idx="0">
                  <c:v>45</c:v>
                </c:pt>
                <c:pt idx="1">
                  <c:v>52</c:v>
                </c:pt>
              </c:numCache>
            </c:numRef>
          </c:xVal>
          <c:yVal>
            <c:numRef>
              <c:f>'[1]Tab diags'!$B$21:$B$22</c:f>
              <c:numCache>
                <c:formatCode>General</c:formatCode>
                <c:ptCount val="2"/>
                <c:pt idx="0">
                  <c:v>5</c:v>
                </c:pt>
                <c:pt idx="1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F02C-4F2B-A1DF-CEDE526BD7B5}"/>
            </c:ext>
          </c:extLst>
        </c:ser>
        <c:ser>
          <c:idx val="14"/>
          <c:order val="9"/>
          <c:spPr>
            <a:ln w="12700">
              <a:solidFill>
                <a:schemeClr val="tx1"/>
              </a:solidFill>
              <a:prstDash val="sysDash"/>
            </a:ln>
          </c:spPr>
          <c:marker>
            <c:symbol val="none"/>
          </c:marker>
          <c:xVal>
            <c:numRef>
              <c:f>'[1]Tab diags'!$M$68:$M$78</c:f>
              <c:numCache>
                <c:formatCode>General</c:formatCode>
                <c:ptCount val="11"/>
                <c:pt idx="0">
                  <c:v>39</c:v>
                </c:pt>
                <c:pt idx="1">
                  <c:v>41.56</c:v>
                </c:pt>
                <c:pt idx="2">
                  <c:v>43.28</c:v>
                </c:pt>
                <c:pt idx="3">
                  <c:v>45.47</c:v>
                </c:pt>
                <c:pt idx="4">
                  <c:v>48.18</c:v>
                </c:pt>
                <c:pt idx="5">
                  <c:v>51.02</c:v>
                </c:pt>
                <c:pt idx="6">
                  <c:v>53.72</c:v>
                </c:pt>
                <c:pt idx="7">
                  <c:v>56.58</c:v>
                </c:pt>
                <c:pt idx="8">
                  <c:v>60.47</c:v>
                </c:pt>
                <c:pt idx="9">
                  <c:v>66.819999999999993</c:v>
                </c:pt>
                <c:pt idx="10">
                  <c:v>77.150000000000006</c:v>
                </c:pt>
              </c:numCache>
            </c:numRef>
          </c:xVal>
          <c:yVal>
            <c:numRef>
              <c:f>'[1]Tab diags'!$N$68:$N$78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F02C-4F2B-A1DF-CEDE526BD7B5}"/>
            </c:ext>
          </c:extLst>
        </c:ser>
        <c:ser>
          <c:idx val="9"/>
          <c:order val="10"/>
          <c:tx>
            <c:v>QTDB</c:v>
          </c:tx>
          <c:marker>
            <c:symbol val="none"/>
          </c:marker>
          <c:xVal>
            <c:numRef>
              <c:f>' Major-Element'!$S$2</c:f>
              <c:numCache>
                <c:formatCode>0.000_);[Red]\(0.000\)</c:formatCode>
                <c:ptCount val="1"/>
                <c:pt idx="0">
                  <c:v>64.637146371463714</c:v>
                </c:pt>
              </c:numCache>
            </c:numRef>
          </c:xVal>
          <c:yVal>
            <c:numRef>
              <c:f>' Major-Element'!$AD$2</c:f>
              <c:numCache>
                <c:formatCode>0.000_);[Red]\(0.000\)</c:formatCode>
                <c:ptCount val="1"/>
                <c:pt idx="0">
                  <c:v>9.3685936859368582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0DB-4BA2-93E1-116F31B3AD8F}"/>
            </c:ext>
          </c:extLst>
        </c:ser>
        <c:ser>
          <c:idx val="10"/>
          <c:order val="11"/>
          <c:tx>
            <c:v>QSG</c:v>
          </c:tx>
          <c:spPr>
            <a:ln>
              <a:noFill/>
            </a:ln>
          </c:spPr>
          <c:marker>
            <c:symbol val="circl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Pt>
            <c:idx val="11"/>
            <c:marker>
              <c:symbol val="x"/>
              <c:size val="5"/>
              <c:spPr>
                <a:solidFill>
                  <a:srgbClr val="FF0000"/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10DB-4BA2-93E1-116F31B3AD8F}"/>
              </c:ext>
            </c:extLst>
          </c:dPt>
          <c:xVal>
            <c:numRef>
              <c:f>(' Major-Element'!$S$3:$S$27,' Major-Element'!$S$42:$S$46)</c:f>
              <c:numCache>
                <c:formatCode>0.000_);[Red]\(0.000\)</c:formatCode>
                <c:ptCount val="30"/>
                <c:pt idx="0">
                  <c:v>55.981659024593576</c:v>
                </c:pt>
                <c:pt idx="1">
                  <c:v>55.446668042087886</c:v>
                </c:pt>
                <c:pt idx="2">
                  <c:v>56.613165379926862</c:v>
                </c:pt>
                <c:pt idx="3">
                  <c:v>55.771393518045187</c:v>
                </c:pt>
                <c:pt idx="4">
                  <c:v>59.390231255833257</c:v>
                </c:pt>
                <c:pt idx="5">
                  <c:v>59.960796451047152</c:v>
                </c:pt>
                <c:pt idx="6">
                  <c:v>61.222424610402747</c:v>
                </c:pt>
                <c:pt idx="7">
                  <c:v>59.823806597008804</c:v>
                </c:pt>
                <c:pt idx="8">
                  <c:v>62.308158319870756</c:v>
                </c:pt>
                <c:pt idx="9" formatCode="General">
                  <c:v>61.690538632237249</c:v>
                </c:pt>
                <c:pt idx="10" formatCode="General">
                  <c:v>61.637060960839747</c:v>
                </c:pt>
                <c:pt idx="11" formatCode="General">
                  <c:v>61.942707282630643</c:v>
                </c:pt>
                <c:pt idx="12" formatCode="General">
                  <c:v>61.305007587253421</c:v>
                </c:pt>
                <c:pt idx="13" formatCode="General">
                  <c:v>52.922422954303933</c:v>
                </c:pt>
                <c:pt idx="14" formatCode="General">
                  <c:v>58.219178082191796</c:v>
                </c:pt>
                <c:pt idx="15" formatCode="General">
                  <c:v>58.763413387838533</c:v>
                </c:pt>
                <c:pt idx="16" formatCode="General">
                  <c:v>58.072995652613486</c:v>
                </c:pt>
                <c:pt idx="17">
                  <c:v>56.272800972841502</c:v>
                </c:pt>
                <c:pt idx="18">
                  <c:v>53.176347462061742</c:v>
                </c:pt>
                <c:pt idx="19">
                  <c:v>52.759154203197539</c:v>
                </c:pt>
                <c:pt idx="20">
                  <c:v>53.380049464138487</c:v>
                </c:pt>
                <c:pt idx="21">
                  <c:v>52.876852324987219</c:v>
                </c:pt>
                <c:pt idx="22">
                  <c:v>52.276542173730597</c:v>
                </c:pt>
                <c:pt idx="23">
                  <c:v>52.939356435643553</c:v>
                </c:pt>
                <c:pt idx="24">
                  <c:v>52.526283556190663</c:v>
                </c:pt>
                <c:pt idx="25" formatCode="General">
                  <c:v>53.905021490722305</c:v>
                </c:pt>
                <c:pt idx="26" formatCode="General">
                  <c:v>54.826173721247763</c:v>
                </c:pt>
                <c:pt idx="27" formatCode="General">
                  <c:v>58.586808821992271</c:v>
                </c:pt>
                <c:pt idx="28" formatCode="General">
                  <c:v>58.493852459016388</c:v>
                </c:pt>
                <c:pt idx="29" formatCode="General">
                  <c:v>57.998157813939201</c:v>
                </c:pt>
              </c:numCache>
            </c:numRef>
          </c:xVal>
          <c:yVal>
            <c:numRef>
              <c:f>(' Major-Element'!$AD$3:$AD$27,' Major-Element'!$AD$41,' Major-Element'!$AD$41,' Major-Element'!$AD$42:$AD$46)</c:f>
              <c:numCache>
                <c:formatCode>General</c:formatCode>
                <c:ptCount val="32"/>
                <c:pt idx="0" formatCode="0.000_);[Red]\(0.000\)">
                  <c:v>8.6911213005418926</c:v>
                </c:pt>
                <c:pt idx="1">
                  <c:v>8.386630905714874</c:v>
                </c:pt>
                <c:pt idx="2">
                  <c:v>9.0105648110524186</c:v>
                </c:pt>
                <c:pt idx="3">
                  <c:v>8.4244964727532974</c:v>
                </c:pt>
                <c:pt idx="4">
                  <c:v>9.7894846002281461</c:v>
                </c:pt>
                <c:pt idx="5">
                  <c:v>9.6358196636748161</c:v>
                </c:pt>
                <c:pt idx="6">
                  <c:v>9.8765432098765427</c:v>
                </c:pt>
                <c:pt idx="7">
                  <c:v>9.6189305470190529</c:v>
                </c:pt>
                <c:pt idx="8">
                  <c:v>10.036348949919223</c:v>
                </c:pt>
                <c:pt idx="9">
                  <c:v>10.137179745814002</c:v>
                </c:pt>
                <c:pt idx="10">
                  <c:v>9.7093257973354881</c:v>
                </c:pt>
                <c:pt idx="11">
                  <c:v>9.511801492838412</c:v>
                </c:pt>
                <c:pt idx="12">
                  <c:v>9.9241274658573602</c:v>
                </c:pt>
                <c:pt idx="13">
                  <c:v>9.0329436769394267</c:v>
                </c:pt>
                <c:pt idx="14">
                  <c:v>8.8325495808628105</c:v>
                </c:pt>
                <c:pt idx="15">
                  <c:v>9.4532447623914155</c:v>
                </c:pt>
                <c:pt idx="16">
                  <c:v>9.3013850975634416</c:v>
                </c:pt>
                <c:pt idx="17">
                  <c:v>8.8163761653830566</c:v>
                </c:pt>
                <c:pt idx="18">
                  <c:v>8.3516483516483504</c:v>
                </c:pt>
                <c:pt idx="19">
                  <c:v>7.7050025786487897</c:v>
                </c:pt>
                <c:pt idx="20">
                  <c:v>8.2234130255564697</c:v>
                </c:pt>
                <c:pt idx="21">
                  <c:v>8.5028104241185485</c:v>
                </c:pt>
                <c:pt idx="22">
                  <c:v>7.8997062526227442</c:v>
                </c:pt>
                <c:pt idx="23">
                  <c:v>8.4674092409240913</c:v>
                </c:pt>
                <c:pt idx="24">
                  <c:v>8.0943145860977843</c:v>
                </c:pt>
                <c:pt idx="25">
                  <c:v>9.2253164556962037</c:v>
                </c:pt>
                <c:pt idx="26">
                  <c:v>9.2253164556962037</c:v>
                </c:pt>
                <c:pt idx="27">
                  <c:v>9.8228325820316584</c:v>
                </c:pt>
                <c:pt idx="28">
                  <c:v>8.9066274550992546</c:v>
                </c:pt>
                <c:pt idx="29">
                  <c:v>8.4038883662590145</c:v>
                </c:pt>
                <c:pt idx="30">
                  <c:v>9.2725409836065573</c:v>
                </c:pt>
                <c:pt idx="31">
                  <c:v>9.6407737181455317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0DB-4BA2-93E1-116F31B3AD8F}"/>
            </c:ext>
          </c:extLst>
        </c:ser>
        <c:ser>
          <c:idx val="11"/>
          <c:order val="12"/>
          <c:tx>
            <c:v>KXW</c:v>
          </c:tx>
          <c:spPr>
            <a:ln>
              <a:noFill/>
            </a:ln>
          </c:spPr>
          <c:marker>
            <c:symbol val="triangle"/>
            <c:size val="5"/>
            <c:spPr>
              <a:solidFill>
                <a:schemeClr val="accent6"/>
              </a:solidFill>
              <a:ln>
                <a:noFill/>
              </a:ln>
            </c:spPr>
          </c:marker>
          <c:xVal>
            <c:numRef>
              <c:f>' Major-Element'!$S$28:$S$31</c:f>
              <c:numCache>
                <c:formatCode>0.000_);[Red]\(0.000\)</c:formatCode>
                <c:ptCount val="4"/>
                <c:pt idx="0">
                  <c:v>49.483460294271104</c:v>
                </c:pt>
                <c:pt idx="1">
                  <c:v>51.124297314178627</c:v>
                </c:pt>
                <c:pt idx="2">
                  <c:v>49.600912200684142</c:v>
                </c:pt>
                <c:pt idx="3">
                  <c:v>47.677986906710323</c:v>
                </c:pt>
              </c:numCache>
            </c:numRef>
          </c:xVal>
          <c:yVal>
            <c:numRef>
              <c:f>' Major-Element'!$AD$28:$AD$31</c:f>
              <c:numCache>
                <c:formatCode>General</c:formatCode>
                <c:ptCount val="4"/>
                <c:pt idx="0">
                  <c:v>7.7011374308671607</c:v>
                </c:pt>
                <c:pt idx="1">
                  <c:v>5.4549240058296888</c:v>
                </c:pt>
                <c:pt idx="2">
                  <c:v>8.5000518295843257</c:v>
                </c:pt>
                <c:pt idx="3">
                  <c:v>7.9582651391162056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10DB-4BA2-93E1-116F31B3AD8F}"/>
            </c:ext>
          </c:extLst>
        </c:ser>
        <c:ser>
          <c:idx val="12"/>
          <c:order val="13"/>
          <c:tx>
            <c:v>DHLT</c:v>
          </c:tx>
          <c:spPr>
            <a:ln>
              <a:noFill/>
            </a:ln>
          </c:spPr>
          <c:marker>
            <c:symbol val="diamond"/>
            <c:size val="5"/>
            <c:spPr>
              <a:solidFill>
                <a:schemeClr val="tx1"/>
              </a:solidFill>
              <a:ln>
                <a:noFill/>
              </a:ln>
            </c:spPr>
          </c:marker>
          <c:xVal>
            <c:numRef>
              <c:f>(' Major-Element'!$S$32:$S$41,' Major-Element'!$S$47:$S$51)</c:f>
              <c:numCache>
                <c:formatCode>0.000_);[Red]\(0.000\)</c:formatCode>
                <c:ptCount val="15"/>
                <c:pt idx="0">
                  <c:v>58.559287737757998</c:v>
                </c:pt>
                <c:pt idx="1">
                  <c:v>58.468841531158468</c:v>
                </c:pt>
                <c:pt idx="2">
                  <c:v>58.275340393343413</c:v>
                </c:pt>
                <c:pt idx="3">
                  <c:v>59.713311948676811</c:v>
                </c:pt>
                <c:pt idx="4">
                  <c:v>58.609842719431754</c:v>
                </c:pt>
                <c:pt idx="5">
                  <c:v>52.272958405369685</c:v>
                </c:pt>
                <c:pt idx="6">
                  <c:v>57.891535732387233</c:v>
                </c:pt>
                <c:pt idx="7">
                  <c:v>56.792144026186577</c:v>
                </c:pt>
                <c:pt idx="8">
                  <c:v>57.40024429967427</c:v>
                </c:pt>
                <c:pt idx="9">
                  <c:v>57.650632911392414</c:v>
                </c:pt>
                <c:pt idx="10" formatCode="General">
                  <c:v>56.731364705641518</c:v>
                </c:pt>
                <c:pt idx="11" formatCode="General">
                  <c:v>55.491736912698201</c:v>
                </c:pt>
                <c:pt idx="12" formatCode="General">
                  <c:v>57.834720868668064</c:v>
                </c:pt>
                <c:pt idx="13" formatCode="General">
                  <c:v>56.361734215910502</c:v>
                </c:pt>
                <c:pt idx="14" formatCode="General">
                  <c:v>62.095635859299591</c:v>
                </c:pt>
              </c:numCache>
            </c:numRef>
          </c:xVal>
          <c:yVal>
            <c:numRef>
              <c:f>(' Major-Element'!$AD$32:$AD$41,' Major-Element'!$AD$47:$AD$51)</c:f>
              <c:numCache>
                <c:formatCode>General</c:formatCode>
                <c:ptCount val="15"/>
                <c:pt idx="0">
                  <c:v>8.9133953864832058</c:v>
                </c:pt>
                <c:pt idx="1">
                  <c:v>9.0899909100090888</c:v>
                </c:pt>
                <c:pt idx="2">
                  <c:v>8.8048411497730719</c:v>
                </c:pt>
                <c:pt idx="3">
                  <c:v>9.3624699278267833</c:v>
                </c:pt>
                <c:pt idx="4">
                  <c:v>9.4469812278031444</c:v>
                </c:pt>
                <c:pt idx="5">
                  <c:v>9.3460795281195992</c:v>
                </c:pt>
                <c:pt idx="6">
                  <c:v>9.3258996452103418</c:v>
                </c:pt>
                <c:pt idx="7">
                  <c:v>8.9607201309328968</c:v>
                </c:pt>
                <c:pt idx="8">
                  <c:v>9.1612377850162865</c:v>
                </c:pt>
                <c:pt idx="9">
                  <c:v>9.2253164556962037</c:v>
                </c:pt>
                <c:pt idx="10">
                  <c:v>8.6600537372899353</c:v>
                </c:pt>
                <c:pt idx="11">
                  <c:v>8.8812617375599316</c:v>
                </c:pt>
                <c:pt idx="12">
                  <c:v>9.0162228632363686</c:v>
                </c:pt>
                <c:pt idx="13">
                  <c:v>8.8730189532823491</c:v>
                </c:pt>
                <c:pt idx="14">
                  <c:v>9.3511955349570819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10DB-4BA2-93E1-116F31B3AD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742080"/>
        <c:axId val="85744384"/>
      </c:scatterChart>
      <c:valAx>
        <c:axId val="85742080"/>
        <c:scaling>
          <c:orientation val="minMax"/>
          <c:max val="80"/>
          <c:min val="35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zh-CN"/>
                  <a:t>SiO</a:t>
                </a:r>
                <a:r>
                  <a:rPr lang="zh-CN" baseline="-25000"/>
                  <a:t>2</a:t>
                </a:r>
                <a:r>
                  <a:rPr lang="zh-CN"/>
                  <a:t> wt%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zh-CN"/>
          </a:p>
        </c:txPr>
        <c:crossAx val="85744384"/>
        <c:crosses val="autoZero"/>
        <c:crossBetween val="midCat"/>
        <c:majorUnit val="5"/>
      </c:valAx>
      <c:valAx>
        <c:axId val="85744384"/>
        <c:scaling>
          <c:orientation val="minMax"/>
          <c:max val="16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zh-CN"/>
                  <a:t>Na</a:t>
                </a:r>
                <a:r>
                  <a:rPr lang="zh-CN" baseline="-25000"/>
                  <a:t>2</a:t>
                </a:r>
                <a:r>
                  <a:rPr lang="zh-CN"/>
                  <a:t>O + K</a:t>
                </a:r>
                <a:r>
                  <a:rPr lang="zh-CN" baseline="-25000"/>
                  <a:t>2</a:t>
                </a:r>
                <a:r>
                  <a:rPr lang="zh-CN"/>
                  <a:t>O wt%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zh-CN"/>
          </a:p>
        </c:txPr>
        <c:crossAx val="85742080"/>
        <c:crosses val="autoZero"/>
        <c:crossBetween val="midCat"/>
      </c:valAx>
    </c:plotArea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 panose="02020603050405020304" pitchFamily="18" charset="0"/>
          <a:ea typeface="Arial"/>
          <a:cs typeface="Times New Roman" panose="02020603050405020304" pitchFamily="18" charset="0"/>
        </a:defRPr>
      </a:pPr>
      <a:endParaRPr lang="zh-CN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QTDB</c:v>
          </c:tx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noFill/>
              </a:ln>
            </c:spPr>
          </c:marker>
          <c:xVal>
            <c:numRef>
              <c:f>' Major-Element'!$S$2</c:f>
              <c:numCache>
                <c:formatCode>0.000_);[Red]\(0.000\)</c:formatCode>
                <c:ptCount val="1"/>
                <c:pt idx="0">
                  <c:v>64.637146371463714</c:v>
                </c:pt>
              </c:numCache>
            </c:numRef>
          </c:xVal>
          <c:yVal>
            <c:numRef>
              <c:f>' Major-Element'!$AC$2</c:f>
              <c:numCache>
                <c:formatCode>0.000_);[Red]\(0.000\)</c:formatCode>
                <c:ptCount val="1"/>
                <c:pt idx="0">
                  <c:v>0.57400574005740068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480-47A9-8985-DBE3067EA8B6}"/>
            </c:ext>
          </c:extLst>
        </c:ser>
        <c:ser>
          <c:idx val="1"/>
          <c:order val="1"/>
          <c:tx>
            <c:v>QSG</c:v>
          </c:tx>
          <c:spPr>
            <a:ln w="28575">
              <a:noFill/>
            </a:ln>
          </c:spPr>
          <c:marker>
            <c:symbol val="circle"/>
            <c:size val="7"/>
            <c:spPr>
              <a:solidFill>
                <a:schemeClr val="accent1"/>
              </a:solidFill>
              <a:ln>
                <a:noFill/>
              </a:ln>
            </c:spPr>
          </c:marker>
          <c:xVal>
            <c:numRef>
              <c:f>' Major-Element'!$S$3:$S$27</c:f>
              <c:numCache>
                <c:formatCode>0.000_);[Red]\(0.000\)</c:formatCode>
                <c:ptCount val="25"/>
                <c:pt idx="0">
                  <c:v>55.981659024593576</c:v>
                </c:pt>
                <c:pt idx="1">
                  <c:v>55.446668042087886</c:v>
                </c:pt>
                <c:pt idx="2">
                  <c:v>56.613165379926862</c:v>
                </c:pt>
                <c:pt idx="3">
                  <c:v>55.771393518045187</c:v>
                </c:pt>
                <c:pt idx="4">
                  <c:v>59.390231255833257</c:v>
                </c:pt>
                <c:pt idx="5">
                  <c:v>59.960796451047152</c:v>
                </c:pt>
                <c:pt idx="6">
                  <c:v>61.222424610402747</c:v>
                </c:pt>
                <c:pt idx="7">
                  <c:v>59.823806597008804</c:v>
                </c:pt>
                <c:pt idx="8">
                  <c:v>62.308158319870756</c:v>
                </c:pt>
                <c:pt idx="9" formatCode="General">
                  <c:v>61.690538632237249</c:v>
                </c:pt>
                <c:pt idx="10" formatCode="General">
                  <c:v>61.637060960839747</c:v>
                </c:pt>
                <c:pt idx="11" formatCode="General">
                  <c:v>61.942707282630643</c:v>
                </c:pt>
                <c:pt idx="12" formatCode="General">
                  <c:v>61.305007587253421</c:v>
                </c:pt>
                <c:pt idx="13" formatCode="General">
                  <c:v>52.922422954303933</c:v>
                </c:pt>
                <c:pt idx="14" formatCode="General">
                  <c:v>58.219178082191796</c:v>
                </c:pt>
                <c:pt idx="15" formatCode="General">
                  <c:v>58.763413387838533</c:v>
                </c:pt>
                <c:pt idx="16" formatCode="General">
                  <c:v>58.072995652613486</c:v>
                </c:pt>
                <c:pt idx="17">
                  <c:v>56.272800972841502</c:v>
                </c:pt>
                <c:pt idx="18">
                  <c:v>53.176347462061742</c:v>
                </c:pt>
                <c:pt idx="19">
                  <c:v>52.759154203197539</c:v>
                </c:pt>
                <c:pt idx="20">
                  <c:v>53.380049464138487</c:v>
                </c:pt>
                <c:pt idx="21">
                  <c:v>52.876852324987219</c:v>
                </c:pt>
                <c:pt idx="22">
                  <c:v>52.276542173730597</c:v>
                </c:pt>
                <c:pt idx="23">
                  <c:v>52.939356435643553</c:v>
                </c:pt>
                <c:pt idx="24">
                  <c:v>52.526283556190663</c:v>
                </c:pt>
              </c:numCache>
            </c:numRef>
          </c:xVal>
          <c:yVal>
            <c:numRef>
              <c:f>' Major-Element'!$AC$3:$AC$27</c:f>
              <c:numCache>
                <c:formatCode>0.000_);[Red]\(0.000\)</c:formatCode>
                <c:ptCount val="25"/>
                <c:pt idx="0">
                  <c:v>0.92746977907461436</c:v>
                </c:pt>
                <c:pt idx="1">
                  <c:v>0.94904064369713215</c:v>
                </c:pt>
                <c:pt idx="2">
                  <c:v>0.91426249492076395</c:v>
                </c:pt>
                <c:pt idx="3">
                  <c:v>0.97127083120335345</c:v>
                </c:pt>
                <c:pt idx="4">
                  <c:v>0.79850668878979592</c:v>
                </c:pt>
                <c:pt idx="5">
                  <c:v>0.7428040854224699</c:v>
                </c:pt>
                <c:pt idx="6">
                  <c:v>0.76907508601497665</c:v>
                </c:pt>
                <c:pt idx="7" formatCode="General">
                  <c:v>0.77852898996107356</c:v>
                </c:pt>
                <c:pt idx="8" formatCode="General">
                  <c:v>0.71688206785137309</c:v>
                </c:pt>
                <c:pt idx="9" formatCode="General">
                  <c:v>0.77667944321162008</c:v>
                </c:pt>
                <c:pt idx="10" formatCode="General">
                  <c:v>0.74687121517965305</c:v>
                </c:pt>
                <c:pt idx="11" formatCode="General">
                  <c:v>0.77667944321162019</c:v>
                </c:pt>
                <c:pt idx="12" formatCode="General">
                  <c:v>0.73849266565503291</c:v>
                </c:pt>
                <c:pt idx="13" formatCode="General">
                  <c:v>1.328374070138151</c:v>
                </c:pt>
                <c:pt idx="14" formatCode="General">
                  <c:v>1.012062972807197</c:v>
                </c:pt>
                <c:pt idx="15" formatCode="General">
                  <c:v>0.9913132345426674</c:v>
                </c:pt>
                <c:pt idx="16" formatCode="General">
                  <c:v>0.93013850975634416</c:v>
                </c:pt>
                <c:pt idx="17" formatCode="General">
                  <c:v>0.9221726793676529</c:v>
                </c:pt>
                <c:pt idx="18" formatCode="General">
                  <c:v>1.0675039246467817</c:v>
                </c:pt>
                <c:pt idx="19" formatCode="General">
                  <c:v>1.0005157297576073</c:v>
                </c:pt>
                <c:pt idx="20" formatCode="General">
                  <c:v>1.1747732893652099</c:v>
                </c:pt>
                <c:pt idx="21" formatCode="General">
                  <c:v>1.1343893714869699</c:v>
                </c:pt>
                <c:pt idx="22" formatCode="General">
                  <c:v>1.0910616869492238</c:v>
                </c:pt>
                <c:pt idx="23" formatCode="General">
                  <c:v>1.2685643564356432</c:v>
                </c:pt>
                <c:pt idx="24" formatCode="General">
                  <c:v>1.1738287230784932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480-47A9-8985-DBE3067EA8B6}"/>
            </c:ext>
          </c:extLst>
        </c:ser>
        <c:ser>
          <c:idx val="2"/>
          <c:order val="2"/>
          <c:tx>
            <c:v>KXW</c:v>
          </c:tx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FFC000"/>
              </a:solidFill>
              <a:ln>
                <a:noFill/>
              </a:ln>
            </c:spPr>
          </c:marker>
          <c:xVal>
            <c:numRef>
              <c:f>' Major-Element'!$S$28:$S$31</c:f>
              <c:numCache>
                <c:formatCode>0.000_);[Red]\(0.000\)</c:formatCode>
                <c:ptCount val="4"/>
                <c:pt idx="0">
                  <c:v>49.483460294271104</c:v>
                </c:pt>
                <c:pt idx="1">
                  <c:v>51.124297314178627</c:v>
                </c:pt>
                <c:pt idx="2">
                  <c:v>49.600912200684142</c:v>
                </c:pt>
                <c:pt idx="3">
                  <c:v>47.677986906710323</c:v>
                </c:pt>
              </c:numCache>
            </c:numRef>
          </c:xVal>
          <c:yVal>
            <c:numRef>
              <c:f>' Major-Element'!$AC$28:$AC$31</c:f>
              <c:numCache>
                <c:formatCode>General</c:formatCode>
                <c:ptCount val="4"/>
                <c:pt idx="0">
                  <c:v>1.3983095064176145</c:v>
                </c:pt>
                <c:pt idx="1">
                  <c:v>0.72871122215282103</c:v>
                </c:pt>
                <c:pt idx="2">
                  <c:v>1.3372032756297292</c:v>
                </c:pt>
                <c:pt idx="3" formatCode="0.000_);[Red]\(0.000\)">
                  <c:v>1.5445990180032736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480-47A9-8985-DBE3067EA8B6}"/>
            </c:ext>
          </c:extLst>
        </c:ser>
        <c:ser>
          <c:idx val="3"/>
          <c:order val="3"/>
          <c:tx>
            <c:v>DHLT</c:v>
          </c:tx>
          <c:spPr>
            <a:ln w="28575">
              <a:noFill/>
            </a:ln>
          </c:spPr>
          <c:marker>
            <c:spPr>
              <a:solidFill>
                <a:schemeClr val="tx1"/>
              </a:solidFill>
              <a:ln>
                <a:noFill/>
              </a:ln>
            </c:spPr>
          </c:marker>
          <c:xVal>
            <c:numRef>
              <c:f>(' Major-Element'!$S$33:$S$41,' Major-Element'!$S$47:$S$51)</c:f>
              <c:numCache>
                <c:formatCode>0.000_);[Red]\(0.000\)</c:formatCode>
                <c:ptCount val="14"/>
                <c:pt idx="0">
                  <c:v>58.468841531158468</c:v>
                </c:pt>
                <c:pt idx="1">
                  <c:v>58.275340393343413</c:v>
                </c:pt>
                <c:pt idx="2">
                  <c:v>59.713311948676811</c:v>
                </c:pt>
                <c:pt idx="3">
                  <c:v>58.609842719431754</c:v>
                </c:pt>
                <c:pt idx="4">
                  <c:v>52.272958405369685</c:v>
                </c:pt>
                <c:pt idx="5">
                  <c:v>57.891535732387233</c:v>
                </c:pt>
                <c:pt idx="6">
                  <c:v>56.792144026186577</c:v>
                </c:pt>
                <c:pt idx="7">
                  <c:v>57.40024429967427</c:v>
                </c:pt>
                <c:pt idx="8">
                  <c:v>57.650632911392414</c:v>
                </c:pt>
                <c:pt idx="9" formatCode="General">
                  <c:v>56.731364705641518</c:v>
                </c:pt>
                <c:pt idx="10" formatCode="General">
                  <c:v>55.491736912698201</c:v>
                </c:pt>
                <c:pt idx="11" formatCode="General">
                  <c:v>57.834720868668064</c:v>
                </c:pt>
                <c:pt idx="12" formatCode="General">
                  <c:v>56.361734215910502</c:v>
                </c:pt>
                <c:pt idx="13" formatCode="General">
                  <c:v>62.095635859299591</c:v>
                </c:pt>
              </c:numCache>
            </c:numRef>
          </c:xVal>
          <c:yVal>
            <c:numRef>
              <c:f>(' Major-Element'!$AC$33:$AC$41,' Major-Element'!$AC$47:$AC$51)</c:f>
              <c:numCache>
                <c:formatCode>0.000_);[Red]\(0.000\)</c:formatCode>
                <c:ptCount val="14"/>
                <c:pt idx="0">
                  <c:v>0.76759923240076755</c:v>
                </c:pt>
                <c:pt idx="1">
                  <c:v>0.89762985375693394</c:v>
                </c:pt>
                <c:pt idx="2">
                  <c:v>0.75180433039294292</c:v>
                </c:pt>
                <c:pt idx="3">
                  <c:v>0.82191780821917804</c:v>
                </c:pt>
                <c:pt idx="4">
                  <c:v>1.5153056035797825</c:v>
                </c:pt>
                <c:pt idx="5">
                  <c:v>0.91231626964014201</c:v>
                </c:pt>
                <c:pt idx="6">
                  <c:v>0.98199672667757765</c:v>
                </c:pt>
                <c:pt idx="7">
                  <c:v>0.87540716612377856</c:v>
                </c:pt>
                <c:pt idx="8">
                  <c:v>0.90126582278481027</c:v>
                </c:pt>
                <c:pt idx="9" formatCode="General">
                  <c:v>0.98171671391688287</c:v>
                </c:pt>
                <c:pt idx="10" formatCode="General">
                  <c:v>1.2196739438311519</c:v>
                </c:pt>
                <c:pt idx="11" formatCode="General">
                  <c:v>0.88267702338274001</c:v>
                </c:pt>
                <c:pt idx="12" formatCode="General">
                  <c:v>0.95037022649190461</c:v>
                </c:pt>
                <c:pt idx="13" formatCode="General">
                  <c:v>0.58585502349651009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E480-47A9-8985-DBE3067EA8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9801856"/>
        <c:axId val="89802432"/>
      </c:scatterChart>
      <c:valAx>
        <c:axId val="89801856"/>
        <c:scaling>
          <c:orientation val="minMax"/>
          <c:min val="4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zh-CN"/>
                  <a:t>Sio2</a:t>
                </a:r>
                <a:r>
                  <a:rPr lang="en-US" altLang="zh-CN" baseline="0"/>
                  <a:t>wt%</a:t>
                </a:r>
                <a:endParaRPr lang="zh-CN" altLang="en-US"/>
              </a:p>
            </c:rich>
          </c:tx>
          <c:overlay val="0"/>
        </c:title>
        <c:numFmt formatCode="General" sourceLinked="0"/>
        <c:majorTickMark val="in"/>
        <c:minorTickMark val="none"/>
        <c:tickLblPos val="nextTo"/>
        <c:crossAx val="89802432"/>
        <c:crosses val="autoZero"/>
        <c:crossBetween val="midCat"/>
      </c:valAx>
      <c:valAx>
        <c:axId val="8980243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zh-CN" baseline="0"/>
                  <a:t>P2O5 wt%</a:t>
                </a:r>
                <a:endParaRPr lang="zh-CN" altLang="en-US"/>
              </a:p>
            </c:rich>
          </c:tx>
          <c:overlay val="0"/>
        </c:title>
        <c:numFmt formatCode="General" sourceLinked="0"/>
        <c:majorTickMark val="in"/>
        <c:minorTickMark val="none"/>
        <c:tickLblPos val="nextTo"/>
        <c:crossAx val="8980185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QTDB</c:v>
          </c:tx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noFill/>
              </a:ln>
            </c:spPr>
          </c:marker>
          <c:xVal>
            <c:numRef>
              <c:f>' Major-Element'!$S$2</c:f>
              <c:numCache>
                <c:formatCode>0.000_);[Red]\(0.000\)</c:formatCode>
                <c:ptCount val="1"/>
                <c:pt idx="0">
                  <c:v>64.637146371463714</c:v>
                </c:pt>
              </c:numCache>
            </c:numRef>
          </c:xVal>
          <c:yVal>
            <c:numRef>
              <c:f>' Major-Element'!$Y$2</c:f>
              <c:numCache>
                <c:formatCode>0.000_);[Red]\(0.000\)</c:formatCode>
                <c:ptCount val="1"/>
                <c:pt idx="0">
                  <c:v>1.1377613776137763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CEA-4F14-BCF1-696F6F160854}"/>
            </c:ext>
          </c:extLst>
        </c:ser>
        <c:ser>
          <c:idx val="1"/>
          <c:order val="1"/>
          <c:tx>
            <c:v>QSG</c:v>
          </c:tx>
          <c:spPr>
            <a:ln w="28575">
              <a:noFill/>
            </a:ln>
          </c:spPr>
          <c:marker>
            <c:symbol val="circle"/>
            <c:size val="7"/>
            <c:spPr>
              <a:solidFill>
                <a:schemeClr val="accent1"/>
              </a:solidFill>
              <a:ln>
                <a:noFill/>
              </a:ln>
            </c:spPr>
          </c:marker>
          <c:xVal>
            <c:numRef>
              <c:f>(' Major-Element'!$S$3:$S$27,' Major-Element'!$S$42:$S$46)</c:f>
              <c:numCache>
                <c:formatCode>0.000_);[Red]\(0.000\)</c:formatCode>
                <c:ptCount val="30"/>
                <c:pt idx="0">
                  <c:v>55.981659024593576</c:v>
                </c:pt>
                <c:pt idx="1">
                  <c:v>55.446668042087886</c:v>
                </c:pt>
                <c:pt idx="2">
                  <c:v>56.613165379926862</c:v>
                </c:pt>
                <c:pt idx="3">
                  <c:v>55.771393518045187</c:v>
                </c:pt>
                <c:pt idx="4">
                  <c:v>59.390231255833257</c:v>
                </c:pt>
                <c:pt idx="5">
                  <c:v>59.960796451047152</c:v>
                </c:pt>
                <c:pt idx="6">
                  <c:v>61.222424610402747</c:v>
                </c:pt>
                <c:pt idx="7">
                  <c:v>59.823806597008804</c:v>
                </c:pt>
                <c:pt idx="8">
                  <c:v>62.308158319870756</c:v>
                </c:pt>
                <c:pt idx="9" formatCode="General">
                  <c:v>61.690538632237249</c:v>
                </c:pt>
                <c:pt idx="10" formatCode="General">
                  <c:v>61.637060960839747</c:v>
                </c:pt>
                <c:pt idx="11" formatCode="General">
                  <c:v>61.942707282630643</c:v>
                </c:pt>
                <c:pt idx="12" formatCode="General">
                  <c:v>61.305007587253421</c:v>
                </c:pt>
                <c:pt idx="13" formatCode="General">
                  <c:v>52.922422954303933</c:v>
                </c:pt>
                <c:pt idx="14" formatCode="General">
                  <c:v>58.219178082191796</c:v>
                </c:pt>
                <c:pt idx="15" formatCode="General">
                  <c:v>58.763413387838533</c:v>
                </c:pt>
                <c:pt idx="16" formatCode="General">
                  <c:v>58.072995652613486</c:v>
                </c:pt>
                <c:pt idx="17">
                  <c:v>56.272800972841502</c:v>
                </c:pt>
                <c:pt idx="18">
                  <c:v>53.176347462061742</c:v>
                </c:pt>
                <c:pt idx="19">
                  <c:v>52.759154203197539</c:v>
                </c:pt>
                <c:pt idx="20">
                  <c:v>53.380049464138487</c:v>
                </c:pt>
                <c:pt idx="21">
                  <c:v>52.876852324987219</c:v>
                </c:pt>
                <c:pt idx="22">
                  <c:v>52.276542173730597</c:v>
                </c:pt>
                <c:pt idx="23">
                  <c:v>52.939356435643553</c:v>
                </c:pt>
                <c:pt idx="24">
                  <c:v>52.526283556190663</c:v>
                </c:pt>
                <c:pt idx="25" formatCode="General">
                  <c:v>53.905021490722305</c:v>
                </c:pt>
                <c:pt idx="26" formatCode="General">
                  <c:v>54.826173721247763</c:v>
                </c:pt>
                <c:pt idx="27" formatCode="General">
                  <c:v>58.586808821992271</c:v>
                </c:pt>
                <c:pt idx="28" formatCode="General">
                  <c:v>58.493852459016388</c:v>
                </c:pt>
                <c:pt idx="29" formatCode="General">
                  <c:v>57.998157813939201</c:v>
                </c:pt>
              </c:numCache>
            </c:numRef>
          </c:xVal>
          <c:yVal>
            <c:numRef>
              <c:f>(' Major-Element'!$Y$3:$Y$27,' Major-Element'!$X$42:$X$46)</c:f>
              <c:numCache>
                <c:formatCode>0.000_);[Red]\(0.000\)</c:formatCode>
                <c:ptCount val="30"/>
                <c:pt idx="0">
                  <c:v>4.91871613172155</c:v>
                </c:pt>
                <c:pt idx="1">
                  <c:v>5.0546729936042913</c:v>
                </c:pt>
                <c:pt idx="2">
                  <c:v>4.561154002438033</c:v>
                </c:pt>
                <c:pt idx="3">
                  <c:v>4.7643390246396073</c:v>
                </c:pt>
                <c:pt idx="4">
                  <c:v>3.505133257285078</c:v>
                </c:pt>
                <c:pt idx="5">
                  <c:v>3.456102341896214</c:v>
                </c:pt>
                <c:pt idx="6">
                  <c:v>3.0054644808743167</c:v>
                </c:pt>
                <c:pt idx="7" formatCode="General">
                  <c:v>3.3599672198320016</c:v>
                </c:pt>
                <c:pt idx="8" formatCode="General">
                  <c:v>2.6756865912762517</c:v>
                </c:pt>
                <c:pt idx="9" formatCode="General">
                  <c:v>2.8242888844058909</c:v>
                </c:pt>
                <c:pt idx="10" formatCode="General">
                  <c:v>2.7856277755349219</c:v>
                </c:pt>
                <c:pt idx="11" formatCode="General">
                  <c:v>2.8444623764373622</c:v>
                </c:pt>
                <c:pt idx="12" formatCode="General">
                  <c:v>2.6403641881638849</c:v>
                </c:pt>
                <c:pt idx="13" formatCode="General">
                  <c:v>5.9511158342189168</c:v>
                </c:pt>
                <c:pt idx="14" formatCode="General">
                  <c:v>3.8846861582498473</c:v>
                </c:pt>
                <c:pt idx="15" formatCode="General">
                  <c:v>3.4338272866632602</c:v>
                </c:pt>
                <c:pt idx="16" formatCode="General">
                  <c:v>3.1341623698311598</c:v>
                </c:pt>
                <c:pt idx="17" formatCode="General">
                  <c:v>3.8508309687880016</c:v>
                </c:pt>
                <c:pt idx="18" formatCode="General">
                  <c:v>4.1339612768184191</c:v>
                </c:pt>
                <c:pt idx="19" formatCode="General">
                  <c:v>5.5183084063950503</c:v>
                </c:pt>
                <c:pt idx="20" formatCode="General">
                  <c:v>4.6372629843363553</c:v>
                </c:pt>
                <c:pt idx="21" formatCode="General">
                  <c:v>4.9259070005109855</c:v>
                </c:pt>
                <c:pt idx="22" formatCode="General">
                  <c:v>5.4657994125052456</c:v>
                </c:pt>
                <c:pt idx="23" formatCode="General">
                  <c:v>4.2801155115511547</c:v>
                </c:pt>
                <c:pt idx="24" formatCode="General">
                  <c:v>3.5725222006736752</c:v>
                </c:pt>
                <c:pt idx="25" formatCode="General">
                  <c:v>7.9568088898207368</c:v>
                </c:pt>
                <c:pt idx="26" formatCode="General">
                  <c:v>7.940342401008297</c:v>
                </c:pt>
                <c:pt idx="27" formatCode="General">
                  <c:v>6.8882617330406619</c:v>
                </c:pt>
                <c:pt idx="28" formatCode="General">
                  <c:v>6.9057377049180326</c:v>
                </c:pt>
                <c:pt idx="29" formatCode="General">
                  <c:v>6.4988230477944935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CEA-4F14-BCF1-696F6F160854}"/>
            </c:ext>
          </c:extLst>
        </c:ser>
        <c:ser>
          <c:idx val="2"/>
          <c:order val="2"/>
          <c:tx>
            <c:v>KXW</c:v>
          </c:tx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FFC000"/>
              </a:solidFill>
              <a:ln>
                <a:noFill/>
              </a:ln>
            </c:spPr>
          </c:marker>
          <c:xVal>
            <c:numRef>
              <c:f>' Major-Element'!$S$28:$S$31</c:f>
              <c:numCache>
                <c:formatCode>0.000_);[Red]\(0.000\)</c:formatCode>
                <c:ptCount val="4"/>
                <c:pt idx="0">
                  <c:v>49.483460294271104</c:v>
                </c:pt>
                <c:pt idx="1">
                  <c:v>51.124297314178627</c:v>
                </c:pt>
                <c:pt idx="2">
                  <c:v>49.600912200684142</c:v>
                </c:pt>
                <c:pt idx="3">
                  <c:v>47.677986906710323</c:v>
                </c:pt>
              </c:numCache>
            </c:numRef>
          </c:xVal>
          <c:yVal>
            <c:numRef>
              <c:f>' Major-Element'!$Y$28:$Y$31</c:f>
              <c:numCache>
                <c:formatCode>General</c:formatCode>
                <c:ptCount val="4"/>
                <c:pt idx="0">
                  <c:v>7.4819993738912656</c:v>
                </c:pt>
                <c:pt idx="1">
                  <c:v>8.390589215073911</c:v>
                </c:pt>
                <c:pt idx="2">
                  <c:v>8.1476106561625361</c:v>
                </c:pt>
                <c:pt idx="3" formatCode="0.000_);[Red]\(0.000\)">
                  <c:v>7.2115384615384635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CEA-4F14-BCF1-696F6F160854}"/>
            </c:ext>
          </c:extLst>
        </c:ser>
        <c:ser>
          <c:idx val="3"/>
          <c:order val="3"/>
          <c:tx>
            <c:v>DHLT</c:v>
          </c:tx>
          <c:spPr>
            <a:ln w="28575">
              <a:noFill/>
            </a:ln>
          </c:spPr>
          <c:marker>
            <c:symbol val="square"/>
            <c:size val="7"/>
            <c:spPr>
              <a:solidFill>
                <a:schemeClr val="tx1"/>
              </a:solidFill>
              <a:ln>
                <a:noFill/>
              </a:ln>
            </c:spPr>
          </c:marker>
          <c:xVal>
            <c:numRef>
              <c:f>(' Major-Element'!$S$33:$S$41,' Major-Element'!$S$47:$S$51)</c:f>
              <c:numCache>
                <c:formatCode>0.000_);[Red]\(0.000\)</c:formatCode>
                <c:ptCount val="14"/>
                <c:pt idx="0">
                  <c:v>58.468841531158468</c:v>
                </c:pt>
                <c:pt idx="1">
                  <c:v>58.275340393343413</c:v>
                </c:pt>
                <c:pt idx="2">
                  <c:v>59.713311948676811</c:v>
                </c:pt>
                <c:pt idx="3">
                  <c:v>58.609842719431754</c:v>
                </c:pt>
                <c:pt idx="4">
                  <c:v>52.272958405369685</c:v>
                </c:pt>
                <c:pt idx="5">
                  <c:v>57.891535732387233</c:v>
                </c:pt>
                <c:pt idx="6">
                  <c:v>56.792144026186577</c:v>
                </c:pt>
                <c:pt idx="7">
                  <c:v>57.40024429967427</c:v>
                </c:pt>
                <c:pt idx="8">
                  <c:v>57.650632911392414</c:v>
                </c:pt>
                <c:pt idx="9" formatCode="General">
                  <c:v>56.731364705641518</c:v>
                </c:pt>
                <c:pt idx="10" formatCode="General">
                  <c:v>55.491736912698201</c:v>
                </c:pt>
                <c:pt idx="11" formatCode="General">
                  <c:v>57.834720868668064</c:v>
                </c:pt>
                <c:pt idx="12" formatCode="General">
                  <c:v>56.361734215910502</c:v>
                </c:pt>
                <c:pt idx="13" formatCode="General">
                  <c:v>62.095635859299591</c:v>
                </c:pt>
              </c:numCache>
            </c:numRef>
          </c:xVal>
          <c:yVal>
            <c:numRef>
              <c:f>(' Major-Element'!$Y$33:$Y$41,' Major-Element'!$Y$47:$Y$51)</c:f>
              <c:numCache>
                <c:formatCode>0.000_);[Red]\(0.000\)</c:formatCode>
                <c:ptCount val="14"/>
                <c:pt idx="0">
                  <c:v>4.0904959095040905</c:v>
                </c:pt>
                <c:pt idx="1">
                  <c:v>4.0948058497226416</c:v>
                </c:pt>
                <c:pt idx="2">
                  <c:v>2.5360866078588606</c:v>
                </c:pt>
                <c:pt idx="3">
                  <c:v>4.0385591070522571</c:v>
                </c:pt>
                <c:pt idx="4">
                  <c:v>6.122241431912947</c:v>
                </c:pt>
                <c:pt idx="5">
                  <c:v>4.0141915864166249</c:v>
                </c:pt>
                <c:pt idx="6">
                  <c:v>3.8768412438625202</c:v>
                </c:pt>
                <c:pt idx="7">
                  <c:v>4.3464983713355041</c:v>
                </c:pt>
                <c:pt idx="8">
                  <c:v>4.2025316455696213</c:v>
                </c:pt>
                <c:pt idx="9" formatCode="General">
                  <c:v>4.5413861868725736</c:v>
                </c:pt>
                <c:pt idx="10" formatCode="General">
                  <c:v>3.68327820910531</c:v>
                </c:pt>
                <c:pt idx="11" formatCode="General">
                  <c:v>4.1765693301524793</c:v>
                </c:pt>
                <c:pt idx="12" formatCode="General">
                  <c:v>4.6668082055951237</c:v>
                </c:pt>
                <c:pt idx="13" formatCode="General">
                  <c:v>2.7893694402296552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CEA-4F14-BCF1-696F6F1608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0709056"/>
        <c:axId val="180709632"/>
      </c:scatterChart>
      <c:valAx>
        <c:axId val="180709056"/>
        <c:scaling>
          <c:orientation val="minMax"/>
          <c:min val="4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zh-CN"/>
                  <a:t>Sio2</a:t>
                </a:r>
                <a:r>
                  <a:rPr lang="en-US" altLang="zh-CN" baseline="0"/>
                  <a:t>wt%</a:t>
                </a:r>
                <a:endParaRPr lang="zh-CN" altLang="en-US"/>
              </a:p>
            </c:rich>
          </c:tx>
          <c:overlay val="0"/>
        </c:title>
        <c:numFmt formatCode="General" sourceLinked="0"/>
        <c:majorTickMark val="in"/>
        <c:minorTickMark val="none"/>
        <c:tickLblPos val="nextTo"/>
        <c:crossAx val="180709632"/>
        <c:crosses val="autoZero"/>
        <c:crossBetween val="midCat"/>
      </c:valAx>
      <c:valAx>
        <c:axId val="18070963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zh-CN" baseline="0"/>
                  <a:t>MgO wt%</a:t>
                </a:r>
                <a:endParaRPr lang="zh-CN" altLang="en-US"/>
              </a:p>
            </c:rich>
          </c:tx>
          <c:overlay val="0"/>
        </c:title>
        <c:numFmt formatCode="General" sourceLinked="0"/>
        <c:majorTickMark val="in"/>
        <c:minorTickMark val="none"/>
        <c:tickLblPos val="nextTo"/>
        <c:crossAx val="18070905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QTDB</c:v>
          </c:tx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noFill/>
              </a:ln>
            </c:spPr>
          </c:marker>
          <c:xVal>
            <c:numRef>
              <c:f>' Major-Element'!$S$2</c:f>
              <c:numCache>
                <c:formatCode>0.000_);[Red]\(0.000\)</c:formatCode>
                <c:ptCount val="1"/>
                <c:pt idx="0">
                  <c:v>64.637146371463714</c:v>
                </c:pt>
              </c:numCache>
            </c:numRef>
          </c:xVal>
          <c:yVal>
            <c:numRef>
              <c:f>' Major-Element'!$X$2</c:f>
              <c:numCache>
                <c:formatCode>0.000_);[Red]\(0.000\)</c:formatCode>
                <c:ptCount val="1"/>
                <c:pt idx="0">
                  <c:v>3.1365313653136528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1B1-4112-834E-4D8AE1C369EE}"/>
            </c:ext>
          </c:extLst>
        </c:ser>
        <c:ser>
          <c:idx val="1"/>
          <c:order val="1"/>
          <c:tx>
            <c:v>QSG</c:v>
          </c:tx>
          <c:spPr>
            <a:ln w="28575">
              <a:noFill/>
            </a:ln>
          </c:spPr>
          <c:marker>
            <c:symbol val="circle"/>
            <c:size val="7"/>
            <c:spPr>
              <a:solidFill>
                <a:schemeClr val="accent1"/>
              </a:solidFill>
              <a:ln>
                <a:noFill/>
              </a:ln>
            </c:spPr>
          </c:marker>
          <c:xVal>
            <c:numRef>
              <c:f>(' Major-Element'!$S$3:$S$27,' Major-Element'!$S$41:$S$46)</c:f>
              <c:numCache>
                <c:formatCode>0.000_);[Red]\(0.000\)</c:formatCode>
                <c:ptCount val="31"/>
                <c:pt idx="0">
                  <c:v>55.981659024593576</c:v>
                </c:pt>
                <c:pt idx="1">
                  <c:v>55.446668042087886</c:v>
                </c:pt>
                <c:pt idx="2">
                  <c:v>56.613165379926862</c:v>
                </c:pt>
                <c:pt idx="3">
                  <c:v>55.771393518045187</c:v>
                </c:pt>
                <c:pt idx="4">
                  <c:v>59.390231255833257</c:v>
                </c:pt>
                <c:pt idx="5">
                  <c:v>59.960796451047152</c:v>
                </c:pt>
                <c:pt idx="6">
                  <c:v>61.222424610402747</c:v>
                </c:pt>
                <c:pt idx="7">
                  <c:v>59.823806597008804</c:v>
                </c:pt>
                <c:pt idx="8">
                  <c:v>62.308158319870756</c:v>
                </c:pt>
                <c:pt idx="9" formatCode="General">
                  <c:v>61.690538632237249</c:v>
                </c:pt>
                <c:pt idx="10" formatCode="General">
                  <c:v>61.637060960839747</c:v>
                </c:pt>
                <c:pt idx="11" formatCode="General">
                  <c:v>61.942707282630643</c:v>
                </c:pt>
                <c:pt idx="12" formatCode="General">
                  <c:v>61.305007587253421</c:v>
                </c:pt>
                <c:pt idx="13" formatCode="General">
                  <c:v>52.922422954303933</c:v>
                </c:pt>
                <c:pt idx="14" formatCode="General">
                  <c:v>58.219178082191796</c:v>
                </c:pt>
                <c:pt idx="15" formatCode="General">
                  <c:v>58.763413387838533</c:v>
                </c:pt>
                <c:pt idx="16" formatCode="General">
                  <c:v>58.072995652613486</c:v>
                </c:pt>
                <c:pt idx="17">
                  <c:v>56.272800972841502</c:v>
                </c:pt>
                <c:pt idx="18">
                  <c:v>53.176347462061742</c:v>
                </c:pt>
                <c:pt idx="19">
                  <c:v>52.759154203197539</c:v>
                </c:pt>
                <c:pt idx="20">
                  <c:v>53.380049464138487</c:v>
                </c:pt>
                <c:pt idx="21">
                  <c:v>52.876852324987219</c:v>
                </c:pt>
                <c:pt idx="22">
                  <c:v>52.276542173730597</c:v>
                </c:pt>
                <c:pt idx="23">
                  <c:v>52.939356435643553</c:v>
                </c:pt>
                <c:pt idx="24">
                  <c:v>52.526283556190663</c:v>
                </c:pt>
                <c:pt idx="25">
                  <c:v>57.650632911392414</c:v>
                </c:pt>
                <c:pt idx="26" formatCode="General">
                  <c:v>53.905021490722305</c:v>
                </c:pt>
                <c:pt idx="27" formatCode="General">
                  <c:v>54.826173721247763</c:v>
                </c:pt>
                <c:pt idx="28" formatCode="General">
                  <c:v>58.586808821992271</c:v>
                </c:pt>
                <c:pt idx="29" formatCode="General">
                  <c:v>58.493852459016388</c:v>
                </c:pt>
                <c:pt idx="30" formatCode="General">
                  <c:v>57.998157813939201</c:v>
                </c:pt>
              </c:numCache>
            </c:numRef>
          </c:xVal>
          <c:yVal>
            <c:numRef>
              <c:f>(' Major-Element'!$X$3:$X$27,' Major-Element'!$X$41:$X$46)</c:f>
              <c:numCache>
                <c:formatCode>0.000_);[Red]\(0.000\)</c:formatCode>
                <c:ptCount val="31"/>
                <c:pt idx="0">
                  <c:v>6.8882867861608998</c:v>
                </c:pt>
                <c:pt idx="1">
                  <c:v>7.2519083969465639</c:v>
                </c:pt>
                <c:pt idx="2">
                  <c:v>6.1966680211296223</c:v>
                </c:pt>
                <c:pt idx="3">
                  <c:v>6.9931499846641447</c:v>
                </c:pt>
                <c:pt idx="4">
                  <c:v>5.6725085554288102</c:v>
                </c:pt>
                <c:pt idx="5">
                  <c:v>5.5091303002166514</c:v>
                </c:pt>
                <c:pt idx="6">
                  <c:v>4.6043311070633468</c:v>
                </c:pt>
                <c:pt idx="7" formatCode="General">
                  <c:v>5.4906781397254658</c:v>
                </c:pt>
                <c:pt idx="8" formatCode="General">
                  <c:v>4.3820678513731819</c:v>
                </c:pt>
                <c:pt idx="9" formatCode="General">
                  <c:v>4.4785152309864849</c:v>
                </c:pt>
                <c:pt idx="10" formatCode="General">
                  <c:v>4.6729915220024241</c:v>
                </c:pt>
                <c:pt idx="11" formatCode="General">
                  <c:v>4.6903368973169277</c:v>
                </c:pt>
                <c:pt idx="12" formatCode="General">
                  <c:v>5.1390996459281739</c:v>
                </c:pt>
                <c:pt idx="13" formatCode="General">
                  <c:v>7.6514346439957492</c:v>
                </c:pt>
                <c:pt idx="14" formatCode="General">
                  <c:v>6.593743610713557</c:v>
                </c:pt>
                <c:pt idx="15" formatCode="General">
                  <c:v>5.9785385794583545</c:v>
                </c:pt>
                <c:pt idx="16" formatCode="General">
                  <c:v>6.1874431301182895</c:v>
                </c:pt>
                <c:pt idx="17" formatCode="General">
                  <c:v>6.5261451155249288</c:v>
                </c:pt>
                <c:pt idx="18" formatCode="General">
                  <c:v>9.9738356881213992</c:v>
                </c:pt>
                <c:pt idx="19" formatCode="General">
                  <c:v>7.8390923156266137</c:v>
                </c:pt>
                <c:pt idx="20" formatCode="General">
                  <c:v>7.2547403132728761</c:v>
                </c:pt>
                <c:pt idx="21" formatCode="General">
                  <c:v>7.3786407766990285</c:v>
                </c:pt>
                <c:pt idx="22" formatCode="General">
                  <c:v>7.553503986571549</c:v>
                </c:pt>
                <c:pt idx="23" formatCode="General">
                  <c:v>7.6732673267326712</c:v>
                </c:pt>
                <c:pt idx="24" formatCode="General">
                  <c:v>7.6554047157293041</c:v>
                </c:pt>
                <c:pt idx="25">
                  <c:v>5.9139240506329118</c:v>
                </c:pt>
                <c:pt idx="26" formatCode="General">
                  <c:v>7.9568088898207368</c:v>
                </c:pt>
                <c:pt idx="27" formatCode="General">
                  <c:v>7.940342401008297</c:v>
                </c:pt>
                <c:pt idx="28" formatCode="General">
                  <c:v>6.8882617330406619</c:v>
                </c:pt>
                <c:pt idx="29" formatCode="General">
                  <c:v>6.9057377049180326</c:v>
                </c:pt>
                <c:pt idx="30" formatCode="General">
                  <c:v>6.4988230477944935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1B1-4112-834E-4D8AE1C369EE}"/>
            </c:ext>
          </c:extLst>
        </c:ser>
        <c:ser>
          <c:idx val="2"/>
          <c:order val="2"/>
          <c:tx>
            <c:v>KXW</c:v>
          </c:tx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FFC000"/>
              </a:solidFill>
              <a:ln>
                <a:noFill/>
              </a:ln>
            </c:spPr>
          </c:marker>
          <c:xVal>
            <c:numRef>
              <c:f>' Major-Element'!$S$28:$S$31</c:f>
              <c:numCache>
                <c:formatCode>0.000_);[Red]\(0.000\)</c:formatCode>
                <c:ptCount val="4"/>
                <c:pt idx="0">
                  <c:v>49.483460294271104</c:v>
                </c:pt>
                <c:pt idx="1">
                  <c:v>51.124297314178627</c:v>
                </c:pt>
                <c:pt idx="2">
                  <c:v>49.600912200684142</c:v>
                </c:pt>
                <c:pt idx="3">
                  <c:v>47.677986906710323</c:v>
                </c:pt>
              </c:numCache>
            </c:numRef>
          </c:xVal>
          <c:yVal>
            <c:numRef>
              <c:f>' Major-Element'!$X$28:$X$31</c:f>
              <c:numCache>
                <c:formatCode>General</c:formatCode>
                <c:ptCount val="4"/>
                <c:pt idx="0">
                  <c:v>8.5463842220598973</c:v>
                </c:pt>
                <c:pt idx="1">
                  <c:v>8.8069956277326664</c:v>
                </c:pt>
                <c:pt idx="2">
                  <c:v>8.1579765730278826</c:v>
                </c:pt>
                <c:pt idx="3" formatCode="0.000_);[Red]\(0.000\)">
                  <c:v>10.812193126022915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1B1-4112-834E-4D8AE1C369EE}"/>
            </c:ext>
          </c:extLst>
        </c:ser>
        <c:ser>
          <c:idx val="3"/>
          <c:order val="3"/>
          <c:tx>
            <c:v>DHLT</c:v>
          </c:tx>
          <c:spPr>
            <a:ln w="28575">
              <a:noFill/>
            </a:ln>
          </c:spPr>
          <c:marker>
            <c:spPr>
              <a:solidFill>
                <a:schemeClr val="tx1"/>
              </a:solidFill>
              <a:ln>
                <a:noFill/>
              </a:ln>
            </c:spPr>
          </c:marker>
          <c:xVal>
            <c:numRef>
              <c:f>(' Major-Element'!$S$33:$S$41,' Major-Element'!$S$47:$S$51)</c:f>
              <c:numCache>
                <c:formatCode>0.000_);[Red]\(0.000\)</c:formatCode>
                <c:ptCount val="14"/>
                <c:pt idx="0">
                  <c:v>58.468841531158468</c:v>
                </c:pt>
                <c:pt idx="1">
                  <c:v>58.275340393343413</c:v>
                </c:pt>
                <c:pt idx="2">
                  <c:v>59.713311948676811</c:v>
                </c:pt>
                <c:pt idx="3">
                  <c:v>58.609842719431754</c:v>
                </c:pt>
                <c:pt idx="4">
                  <c:v>52.272958405369685</c:v>
                </c:pt>
                <c:pt idx="5">
                  <c:v>57.891535732387233</c:v>
                </c:pt>
                <c:pt idx="6">
                  <c:v>56.792144026186577</c:v>
                </c:pt>
                <c:pt idx="7">
                  <c:v>57.40024429967427</c:v>
                </c:pt>
                <c:pt idx="8">
                  <c:v>57.650632911392414</c:v>
                </c:pt>
                <c:pt idx="9" formatCode="General">
                  <c:v>56.731364705641518</c:v>
                </c:pt>
                <c:pt idx="10" formatCode="General">
                  <c:v>55.491736912698201</c:v>
                </c:pt>
                <c:pt idx="11" formatCode="General">
                  <c:v>57.834720868668064</c:v>
                </c:pt>
                <c:pt idx="12" formatCode="General">
                  <c:v>56.361734215910502</c:v>
                </c:pt>
                <c:pt idx="13" formatCode="General">
                  <c:v>62.095635859299591</c:v>
                </c:pt>
              </c:numCache>
            </c:numRef>
          </c:xVal>
          <c:yVal>
            <c:numRef>
              <c:f>(' Major-Element'!$X$33:$X$41,' Major-Element'!$X$47:$X$51)</c:f>
              <c:numCache>
                <c:formatCode>0.000_);[Red]\(0.000\)</c:formatCode>
                <c:ptCount val="14"/>
                <c:pt idx="0">
                  <c:v>5.6559943440056557</c:v>
                </c:pt>
                <c:pt idx="1">
                  <c:v>5.8093797276853252</c:v>
                </c:pt>
                <c:pt idx="2">
                  <c:v>6.485565356856454</c:v>
                </c:pt>
                <c:pt idx="3">
                  <c:v>5.4185692541856918</c:v>
                </c:pt>
                <c:pt idx="4">
                  <c:v>7.4443201464456434</c:v>
                </c:pt>
                <c:pt idx="5">
                  <c:v>5.8793715154586925</c:v>
                </c:pt>
                <c:pt idx="6">
                  <c:v>6.7205400981996721</c:v>
                </c:pt>
                <c:pt idx="7">
                  <c:v>6.0973127035830625</c:v>
                </c:pt>
                <c:pt idx="8">
                  <c:v>5.9139240506329118</c:v>
                </c:pt>
                <c:pt idx="9" formatCode="General">
                  <c:v>7.1799075863586888</c:v>
                </c:pt>
                <c:pt idx="10" formatCode="General">
                  <c:v>7.0923538886852375</c:v>
                </c:pt>
                <c:pt idx="11" formatCode="General">
                  <c:v>6.4180153741989576</c:v>
                </c:pt>
                <c:pt idx="12" formatCode="General">
                  <c:v>6.9027543557086668</c:v>
                </c:pt>
                <c:pt idx="13" formatCode="General">
                  <c:v>4.680594398809002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1B1-4112-834E-4D8AE1C369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0714240"/>
        <c:axId val="181027968"/>
      </c:scatterChart>
      <c:valAx>
        <c:axId val="180714240"/>
        <c:scaling>
          <c:orientation val="minMax"/>
          <c:min val="4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zh-CN"/>
                  <a:t>Sio2</a:t>
                </a:r>
                <a:r>
                  <a:rPr lang="en-US" altLang="zh-CN" baseline="0"/>
                  <a:t>wt%</a:t>
                </a:r>
                <a:endParaRPr lang="zh-CN" altLang="en-US"/>
              </a:p>
            </c:rich>
          </c:tx>
          <c:overlay val="0"/>
        </c:title>
        <c:numFmt formatCode="General" sourceLinked="0"/>
        <c:majorTickMark val="in"/>
        <c:minorTickMark val="none"/>
        <c:tickLblPos val="nextTo"/>
        <c:crossAx val="181027968"/>
        <c:crosses val="autoZero"/>
        <c:crossBetween val="midCat"/>
      </c:valAx>
      <c:valAx>
        <c:axId val="1810279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zh-CN" baseline="0"/>
                  <a:t>CaO wt%</a:t>
                </a:r>
                <a:endParaRPr lang="zh-CN" altLang="en-US"/>
              </a:p>
            </c:rich>
          </c:tx>
          <c:overlay val="0"/>
        </c:title>
        <c:numFmt formatCode="General" sourceLinked="0"/>
        <c:majorTickMark val="in"/>
        <c:minorTickMark val="none"/>
        <c:tickLblPos val="nextTo"/>
        <c:crossAx val="18071424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QTDB</c:v>
          </c:tx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noFill/>
              </a:ln>
            </c:spPr>
          </c:marker>
          <c:xVal>
            <c:numRef>
              <c:f>' Major-Element'!$S$2</c:f>
              <c:numCache>
                <c:formatCode>0.000_);[Red]\(0.000\)</c:formatCode>
                <c:ptCount val="1"/>
                <c:pt idx="0">
                  <c:v>64.637146371463714</c:v>
                </c:pt>
              </c:numCache>
            </c:numRef>
          </c:xVal>
          <c:yVal>
            <c:numRef>
              <c:f>' Major-Element'!$AI$2</c:f>
              <c:numCache>
                <c:formatCode>0.000_);[Red]\(0.000\)</c:formatCode>
                <c:ptCount val="1"/>
                <c:pt idx="0">
                  <c:v>3.2503075030750308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C6F-48FD-8362-1BE56E397DC5}"/>
            </c:ext>
          </c:extLst>
        </c:ser>
        <c:ser>
          <c:idx val="1"/>
          <c:order val="1"/>
          <c:tx>
            <c:v>QSG</c:v>
          </c:tx>
          <c:spPr>
            <a:ln w="28575">
              <a:noFill/>
            </a:ln>
          </c:spPr>
          <c:marker>
            <c:symbol val="circle"/>
            <c:size val="7"/>
            <c:spPr>
              <a:solidFill>
                <a:schemeClr val="accent1"/>
              </a:solidFill>
              <a:ln>
                <a:noFill/>
              </a:ln>
            </c:spPr>
          </c:marker>
          <c:xVal>
            <c:numRef>
              <c:f>(' Major-Element'!$S$3:$S$27,' Major-Element'!$S$42:$S$46)</c:f>
              <c:numCache>
                <c:formatCode>0.000_);[Red]\(0.000\)</c:formatCode>
                <c:ptCount val="30"/>
                <c:pt idx="0">
                  <c:v>55.981659024593576</c:v>
                </c:pt>
                <c:pt idx="1">
                  <c:v>55.446668042087886</c:v>
                </c:pt>
                <c:pt idx="2">
                  <c:v>56.613165379926862</c:v>
                </c:pt>
                <c:pt idx="3">
                  <c:v>55.771393518045187</c:v>
                </c:pt>
                <c:pt idx="4">
                  <c:v>59.390231255833257</c:v>
                </c:pt>
                <c:pt idx="5">
                  <c:v>59.960796451047152</c:v>
                </c:pt>
                <c:pt idx="6">
                  <c:v>61.222424610402747</c:v>
                </c:pt>
                <c:pt idx="7">
                  <c:v>59.823806597008804</c:v>
                </c:pt>
                <c:pt idx="8">
                  <c:v>62.308158319870756</c:v>
                </c:pt>
                <c:pt idx="9" formatCode="General">
                  <c:v>61.690538632237249</c:v>
                </c:pt>
                <c:pt idx="10" formatCode="General">
                  <c:v>61.637060960839747</c:v>
                </c:pt>
                <c:pt idx="11" formatCode="General">
                  <c:v>61.942707282630643</c:v>
                </c:pt>
                <c:pt idx="12" formatCode="General">
                  <c:v>61.305007587253421</c:v>
                </c:pt>
                <c:pt idx="13" formatCode="General">
                  <c:v>52.922422954303933</c:v>
                </c:pt>
                <c:pt idx="14" formatCode="General">
                  <c:v>58.219178082191796</c:v>
                </c:pt>
                <c:pt idx="15" formatCode="General">
                  <c:v>58.763413387838533</c:v>
                </c:pt>
                <c:pt idx="16" formatCode="General">
                  <c:v>58.072995652613486</c:v>
                </c:pt>
                <c:pt idx="17">
                  <c:v>56.272800972841502</c:v>
                </c:pt>
                <c:pt idx="18">
                  <c:v>53.176347462061742</c:v>
                </c:pt>
                <c:pt idx="19">
                  <c:v>52.759154203197539</c:v>
                </c:pt>
                <c:pt idx="20">
                  <c:v>53.380049464138487</c:v>
                </c:pt>
                <c:pt idx="21">
                  <c:v>52.876852324987219</c:v>
                </c:pt>
                <c:pt idx="22">
                  <c:v>52.276542173730597</c:v>
                </c:pt>
                <c:pt idx="23">
                  <c:v>52.939356435643553</c:v>
                </c:pt>
                <c:pt idx="24">
                  <c:v>52.526283556190663</c:v>
                </c:pt>
                <c:pt idx="25" formatCode="General">
                  <c:v>53.905021490722305</c:v>
                </c:pt>
                <c:pt idx="26" formatCode="General">
                  <c:v>54.826173721247763</c:v>
                </c:pt>
                <c:pt idx="27" formatCode="General">
                  <c:v>58.586808821992271</c:v>
                </c:pt>
                <c:pt idx="28" formatCode="General">
                  <c:v>58.493852459016388</c:v>
                </c:pt>
                <c:pt idx="29" formatCode="General">
                  <c:v>57.998157813939201</c:v>
                </c:pt>
              </c:numCache>
            </c:numRef>
          </c:xVal>
          <c:yVal>
            <c:numRef>
              <c:f>(' Major-Element'!$AI$3:$AI$27,' Major-Element'!$AI$42:$AI$46)</c:f>
              <c:numCache>
                <c:formatCode>General</c:formatCode>
                <c:ptCount val="30"/>
                <c:pt idx="0" formatCode="0.000_);[Red]\(0.000\)">
                  <c:v>6.7403084618591071</c:v>
                </c:pt>
                <c:pt idx="1">
                  <c:v>6.7371570043325759</c:v>
                </c:pt>
                <c:pt idx="2">
                  <c:v>6.7431938236489231</c:v>
                </c:pt>
                <c:pt idx="3">
                  <c:v>7.146508536959411</c:v>
                </c:pt>
                <c:pt idx="4">
                  <c:v>5.346883749870373</c:v>
                </c:pt>
                <c:pt idx="5">
                  <c:v>5.1624883936861652</c:v>
                </c:pt>
                <c:pt idx="6">
                  <c:v>4.6468326249747012</c:v>
                </c:pt>
                <c:pt idx="7">
                  <c:v>5.0727309977463628</c:v>
                </c:pt>
                <c:pt idx="8">
                  <c:v>4.4567851373182545</c:v>
                </c:pt>
                <c:pt idx="9">
                  <c:v>4.3927778898527343</c:v>
                </c:pt>
                <c:pt idx="10">
                  <c:v>4.6366572466693601</c:v>
                </c:pt>
                <c:pt idx="11">
                  <c:v>4.6752067782933242</c:v>
                </c:pt>
                <c:pt idx="12">
                  <c:v>4.5735963581183618</c:v>
                </c:pt>
                <c:pt idx="13">
                  <c:v>6.2518597236981943</c:v>
                </c:pt>
                <c:pt idx="14">
                  <c:v>5.2586383152729521</c:v>
                </c:pt>
                <c:pt idx="15">
                  <c:v>5.1895758814512014</c:v>
                </c:pt>
                <c:pt idx="16">
                  <c:v>5.7638257001314317</c:v>
                </c:pt>
                <c:pt idx="17">
                  <c:v>6.5160113498175916</c:v>
                </c:pt>
                <c:pt idx="18">
                  <c:v>6.5682888540031392</c:v>
                </c:pt>
                <c:pt idx="19">
                  <c:v>8.1268695203713275</c:v>
                </c:pt>
                <c:pt idx="20">
                  <c:v>7.5309150865622403</c:v>
                </c:pt>
                <c:pt idx="21">
                  <c:v>7.9816044966785888</c:v>
                </c:pt>
                <c:pt idx="22">
                  <c:v>8.5134284515316843</c:v>
                </c:pt>
                <c:pt idx="23">
                  <c:v>7.9063531353135295</c:v>
                </c:pt>
                <c:pt idx="24">
                  <c:v>9.3467387975910974</c:v>
                </c:pt>
                <c:pt idx="25">
                  <c:v>6.3266589789286094</c:v>
                </c:pt>
                <c:pt idx="26">
                  <c:v>6.2188845709484291</c:v>
                </c:pt>
                <c:pt idx="27">
                  <c:v>5.3276889306992796</c:v>
                </c:pt>
                <c:pt idx="28">
                  <c:v>5.1834016393442619</c:v>
                </c:pt>
                <c:pt idx="29">
                  <c:v>5.4006754682222899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C6F-48FD-8362-1BE56E397DC5}"/>
            </c:ext>
          </c:extLst>
        </c:ser>
        <c:ser>
          <c:idx val="2"/>
          <c:order val="2"/>
          <c:tx>
            <c:v>KXW</c:v>
          </c:tx>
          <c:spPr>
            <a:ln w="28575">
              <a:noFill/>
            </a:ln>
          </c:spPr>
          <c:marker>
            <c:spPr>
              <a:solidFill>
                <a:srgbClr val="FFC000"/>
              </a:solidFill>
              <a:ln>
                <a:noFill/>
              </a:ln>
            </c:spPr>
          </c:marker>
          <c:xVal>
            <c:numRef>
              <c:f>' Major-Element'!$S$28:$S$31</c:f>
              <c:numCache>
                <c:formatCode>0.000_);[Red]\(0.000\)</c:formatCode>
                <c:ptCount val="4"/>
                <c:pt idx="0">
                  <c:v>49.483460294271104</c:v>
                </c:pt>
                <c:pt idx="1">
                  <c:v>51.124297314178627</c:v>
                </c:pt>
                <c:pt idx="2">
                  <c:v>49.600912200684142</c:v>
                </c:pt>
                <c:pt idx="3">
                  <c:v>47.677986906710323</c:v>
                </c:pt>
              </c:numCache>
            </c:numRef>
          </c:xVal>
          <c:yVal>
            <c:numRef>
              <c:f>' Major-Element'!$AI$28:$AI$31</c:f>
              <c:numCache>
                <c:formatCode>General</c:formatCode>
                <c:ptCount val="4"/>
                <c:pt idx="0">
                  <c:v>8.6110821245956384</c:v>
                </c:pt>
                <c:pt idx="1">
                  <c:v>9.667915885904641</c:v>
                </c:pt>
                <c:pt idx="2">
                  <c:v>8.3787706022597686</c:v>
                </c:pt>
                <c:pt idx="3">
                  <c:v>8.470744680851066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C6F-48FD-8362-1BE56E397DC5}"/>
            </c:ext>
          </c:extLst>
        </c:ser>
        <c:ser>
          <c:idx val="3"/>
          <c:order val="3"/>
          <c:tx>
            <c:v>DHLT</c:v>
          </c:tx>
          <c:spPr>
            <a:ln w="28575">
              <a:noFill/>
            </a:ln>
          </c:spPr>
          <c:marker>
            <c:spPr>
              <a:solidFill>
                <a:schemeClr val="tx1"/>
              </a:solidFill>
              <a:ln>
                <a:noFill/>
              </a:ln>
            </c:spPr>
          </c:marker>
          <c:xVal>
            <c:numRef>
              <c:f>(' Major-Element'!$S$33:$S$41,' Major-Element'!$S$47:$S$51)</c:f>
              <c:numCache>
                <c:formatCode>0.000_);[Red]\(0.000\)</c:formatCode>
                <c:ptCount val="14"/>
                <c:pt idx="0">
                  <c:v>58.468841531158468</c:v>
                </c:pt>
                <c:pt idx="1">
                  <c:v>58.275340393343413</c:v>
                </c:pt>
                <c:pt idx="2">
                  <c:v>59.713311948676811</c:v>
                </c:pt>
                <c:pt idx="3">
                  <c:v>58.609842719431754</c:v>
                </c:pt>
                <c:pt idx="4">
                  <c:v>52.272958405369685</c:v>
                </c:pt>
                <c:pt idx="5">
                  <c:v>57.891535732387233</c:v>
                </c:pt>
                <c:pt idx="6">
                  <c:v>56.792144026186577</c:v>
                </c:pt>
                <c:pt idx="7">
                  <c:v>57.40024429967427</c:v>
                </c:pt>
                <c:pt idx="8">
                  <c:v>57.650632911392414</c:v>
                </c:pt>
                <c:pt idx="9" formatCode="General">
                  <c:v>56.731364705641518</c:v>
                </c:pt>
                <c:pt idx="10" formatCode="General">
                  <c:v>55.491736912698201</c:v>
                </c:pt>
                <c:pt idx="11" formatCode="General">
                  <c:v>57.834720868668064</c:v>
                </c:pt>
                <c:pt idx="12" formatCode="General">
                  <c:v>56.361734215910502</c:v>
                </c:pt>
                <c:pt idx="13" formatCode="General">
                  <c:v>62.095635859299591</c:v>
                </c:pt>
              </c:numCache>
            </c:numRef>
          </c:xVal>
          <c:yVal>
            <c:numRef>
              <c:f>(' Major-Element'!$AI$33:$AI$41,' Major-Element'!$AI$47:$AI$51)</c:f>
              <c:numCache>
                <c:formatCode>General</c:formatCode>
                <c:ptCount val="14"/>
                <c:pt idx="0">
                  <c:v>5.714574285425714</c:v>
                </c:pt>
                <c:pt idx="1">
                  <c:v>5.7569339384770544</c:v>
                </c:pt>
                <c:pt idx="2">
                  <c:v>5.0992381716118675</c:v>
                </c:pt>
                <c:pt idx="3">
                  <c:v>5.5971588026382548</c:v>
                </c:pt>
                <c:pt idx="4">
                  <c:v>7.2134648632157035</c:v>
                </c:pt>
                <c:pt idx="5">
                  <c:v>5.8185504308160167</c:v>
                </c:pt>
                <c:pt idx="6">
                  <c:v>6.3297872340425521</c:v>
                </c:pt>
                <c:pt idx="7">
                  <c:v>5.8479234527687298</c:v>
                </c:pt>
                <c:pt idx="8">
                  <c:v>5.7873417721518994</c:v>
                </c:pt>
                <c:pt idx="9">
                  <c:v>6.0196796821421872</c:v>
                </c:pt>
                <c:pt idx="10">
                  <c:v>5.7281059742900133</c:v>
                </c:pt>
                <c:pt idx="11">
                  <c:v>5.6951358308667368</c:v>
                </c:pt>
                <c:pt idx="12">
                  <c:v>6.1328303352869904</c:v>
                </c:pt>
                <c:pt idx="13">
                  <c:v>4.6856480330226447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3C6F-48FD-8362-1BE56E397D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7095232"/>
        <c:axId val="177095808"/>
      </c:scatterChart>
      <c:valAx>
        <c:axId val="177095232"/>
        <c:scaling>
          <c:orientation val="minMax"/>
          <c:min val="4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zh-CN"/>
                  <a:t>SiO2</a:t>
                </a:r>
                <a:r>
                  <a:rPr lang="en-US" altLang="zh-CN" baseline="0"/>
                  <a:t>wt%</a:t>
                </a:r>
                <a:endParaRPr lang="zh-CN" altLang="en-US"/>
              </a:p>
            </c:rich>
          </c:tx>
          <c:overlay val="0"/>
        </c:title>
        <c:numFmt formatCode="General" sourceLinked="0"/>
        <c:majorTickMark val="in"/>
        <c:minorTickMark val="none"/>
        <c:tickLblPos val="nextTo"/>
        <c:crossAx val="177095808"/>
        <c:crosses val="autoZero"/>
        <c:crossBetween val="midCat"/>
      </c:valAx>
      <c:valAx>
        <c:axId val="17709580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zh-CN" baseline="0"/>
                  <a:t>FeOT wt%</a:t>
                </a:r>
                <a:endParaRPr lang="zh-CN" altLang="en-US"/>
              </a:p>
            </c:rich>
          </c:tx>
          <c:overlay val="0"/>
        </c:title>
        <c:numFmt formatCode="General" sourceLinked="0"/>
        <c:majorTickMark val="in"/>
        <c:minorTickMark val="none"/>
        <c:tickLblPos val="nextTo"/>
        <c:crossAx val="17709523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8433146" y="16706932"/>
    <xdr:ext cx="5025680" cy="3495593"/>
    <xdr:graphicFrame macro="">
      <xdr:nvGraphicFramePr>
        <xdr:cNvPr id="11" name="图表 10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2182303" y="16160369"/>
    <xdr:ext cx="5040000" cy="3600000"/>
    <xdr:graphicFrame macro="">
      <xdr:nvGraphicFramePr>
        <xdr:cNvPr id="12" name="图表 1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  <xdr:twoCellAnchor>
    <xdr:from>
      <xdr:col>25</xdr:col>
      <xdr:colOff>0</xdr:colOff>
      <xdr:row>68</xdr:row>
      <xdr:rowOff>39584</xdr:rowOff>
    </xdr:from>
    <xdr:to>
      <xdr:col>28</xdr:col>
      <xdr:colOff>517071</xdr:colOff>
      <xdr:row>88</xdr:row>
      <xdr:rowOff>134215</xdr:rowOff>
    </xdr:to>
    <xdr:graphicFrame macro="">
      <xdr:nvGraphicFramePr>
        <xdr:cNvPr id="21" name="图表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21</xdr:col>
      <xdr:colOff>30306</xdr:colOff>
      <xdr:row>89</xdr:row>
      <xdr:rowOff>153637</xdr:rowOff>
    </xdr:from>
    <xdr:to>
      <xdr:col>24</xdr:col>
      <xdr:colOff>544656</xdr:colOff>
      <xdr:row>110</xdr:row>
      <xdr:rowOff>54923</xdr:rowOff>
    </xdr:to>
    <xdr:graphicFrame macro="">
      <xdr:nvGraphicFramePr>
        <xdr:cNvPr id="22" name="图表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absoluteAnchor>
    <xdr:pos x="1761004" y="11748807"/>
    <xdr:ext cx="5040000" cy="3600000"/>
    <xdr:graphicFrame macro="">
      <xdr:nvGraphicFramePr>
        <xdr:cNvPr id="27" name="图表 26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absoluteAnchor>
  <xdr:twoCellAnchor>
    <xdr:from>
      <xdr:col>24</xdr:col>
      <xdr:colOff>972911</xdr:colOff>
      <xdr:row>90</xdr:row>
      <xdr:rowOff>10143</xdr:rowOff>
    </xdr:from>
    <xdr:to>
      <xdr:col>28</xdr:col>
      <xdr:colOff>488991</xdr:colOff>
      <xdr:row>110</xdr:row>
      <xdr:rowOff>67293</xdr:rowOff>
    </xdr:to>
    <xdr:graphicFrame macro="">
      <xdr:nvGraphicFramePr>
        <xdr:cNvPr id="9" name="图表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21</xdr:col>
      <xdr:colOff>35254</xdr:colOff>
      <xdr:row>68</xdr:row>
      <xdr:rowOff>42307</xdr:rowOff>
    </xdr:from>
    <xdr:to>
      <xdr:col>24</xdr:col>
      <xdr:colOff>549604</xdr:colOff>
      <xdr:row>88</xdr:row>
      <xdr:rowOff>105641</xdr:rowOff>
    </xdr:to>
    <xdr:graphicFrame macro="">
      <xdr:nvGraphicFramePr>
        <xdr:cNvPr id="10" name="图表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21</xdr:col>
      <xdr:colOff>99580</xdr:colOff>
      <xdr:row>112</xdr:row>
      <xdr:rowOff>60861</xdr:rowOff>
    </xdr:from>
    <xdr:to>
      <xdr:col>24</xdr:col>
      <xdr:colOff>611456</xdr:colOff>
      <xdr:row>132</xdr:row>
      <xdr:rowOff>118011</xdr:rowOff>
    </xdr:to>
    <xdr:graphicFrame macro="">
      <xdr:nvGraphicFramePr>
        <xdr:cNvPr id="13" name="图表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25</xdr:col>
      <xdr:colOff>49154</xdr:colOff>
      <xdr:row>112</xdr:row>
      <xdr:rowOff>41253</xdr:rowOff>
    </xdr:from>
    <xdr:to>
      <xdr:col>28</xdr:col>
      <xdr:colOff>561030</xdr:colOff>
      <xdr:row>132</xdr:row>
      <xdr:rowOff>112411</xdr:rowOff>
    </xdr:to>
    <xdr:graphicFrame macro="">
      <xdr:nvGraphicFramePr>
        <xdr:cNvPr id="15" name="图表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0.16839</cdr:x>
      <cdr:y>0.24645</cdr:y>
    </cdr:from>
    <cdr:to>
      <cdr:x>0.32442</cdr:x>
      <cdr:y>0.37317</cdr:y>
    </cdr:to>
    <cdr:sp macro="" textlink="">
      <cdr:nvSpPr>
        <cdr:cNvPr id="348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20430" y="1113355"/>
          <a:ext cx="1038226" cy="5724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32004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zh-CN" altLang="en-US" sz="1000" b="0" i="0" u="none" strike="noStrike" baseline="0">
              <a:solidFill>
                <a:srgbClr val="000000"/>
              </a:solidFill>
              <a:latin typeface="Comic Sans MS"/>
            </a:rPr>
            <a:t>钾玄岩系列</a:t>
          </a:r>
        </a:p>
      </cdr:txBody>
    </cdr:sp>
  </cdr:relSizeAnchor>
  <cdr:relSizeAnchor xmlns:cdr="http://schemas.openxmlformats.org/drawingml/2006/chartDrawing">
    <cdr:from>
      <cdr:x>0.33537</cdr:x>
      <cdr:y>0.48096</cdr:y>
    </cdr:from>
    <cdr:to>
      <cdr:x>0.58352</cdr:x>
      <cdr:y>0.55239</cdr:y>
    </cdr:to>
    <cdr:sp macro="" textlink="">
      <cdr:nvSpPr>
        <cdr:cNvPr id="348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231541" y="2172760"/>
          <a:ext cx="1651139" cy="32270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32004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zh-CN" altLang="en-US" sz="1000" b="0" i="0" u="none" strike="noStrike" baseline="0">
              <a:solidFill>
                <a:srgbClr val="000000"/>
              </a:solidFill>
              <a:latin typeface="Comic Sans MS"/>
            </a:rPr>
            <a:t>高钾钙</a:t>
          </a:r>
          <a:r>
            <a:rPr lang="en-US" altLang="zh-CN" sz="1000" b="0" i="0" u="none" strike="noStrike" baseline="0">
              <a:solidFill>
                <a:srgbClr val="000000"/>
              </a:solidFill>
              <a:latin typeface="Comic Sans MS"/>
            </a:rPr>
            <a:t>-</a:t>
          </a:r>
          <a:r>
            <a:rPr lang="zh-CN" altLang="en-US" sz="1000" b="0" i="0" u="none" strike="noStrike" baseline="0">
              <a:solidFill>
                <a:srgbClr val="000000"/>
              </a:solidFill>
              <a:latin typeface="Comic Sans MS"/>
            </a:rPr>
            <a:t>碱性系列</a:t>
          </a:r>
        </a:p>
      </cdr:txBody>
    </cdr:sp>
  </cdr:relSizeAnchor>
  <cdr:relSizeAnchor xmlns:cdr="http://schemas.openxmlformats.org/drawingml/2006/chartDrawing">
    <cdr:from>
      <cdr:x>0.38156</cdr:x>
      <cdr:y>0.61801</cdr:y>
    </cdr:from>
    <cdr:to>
      <cdr:x>0.66941</cdr:x>
      <cdr:y>0.67468</cdr:y>
    </cdr:to>
    <cdr:sp macro="" textlink="">
      <cdr:nvSpPr>
        <cdr:cNvPr id="3481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538892" y="2791884"/>
          <a:ext cx="1915288" cy="25603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32004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zh-CN" altLang="en-US" sz="1000" b="0" i="0" u="none" strike="noStrike" baseline="0">
              <a:solidFill>
                <a:srgbClr val="000000"/>
              </a:solidFill>
              <a:latin typeface="Comic Sans MS"/>
            </a:rPr>
            <a:t>钙</a:t>
          </a:r>
          <a:r>
            <a:rPr lang="en-US" altLang="zh-CN" sz="1000" b="0" i="0" u="none" strike="noStrike" baseline="0">
              <a:solidFill>
                <a:srgbClr val="000000"/>
              </a:solidFill>
              <a:latin typeface="Comic Sans MS"/>
            </a:rPr>
            <a:t>-</a:t>
          </a:r>
          <a:r>
            <a:rPr lang="zh-CN" altLang="en-US" sz="1000" b="0" i="0" u="none" strike="noStrike" baseline="0">
              <a:solidFill>
                <a:srgbClr val="000000"/>
              </a:solidFill>
              <a:latin typeface="Comic Sans MS"/>
            </a:rPr>
            <a:t>碱性系列</a:t>
          </a:r>
        </a:p>
      </cdr:txBody>
    </cdr:sp>
  </cdr:relSizeAnchor>
  <cdr:relSizeAnchor xmlns:cdr="http://schemas.openxmlformats.org/drawingml/2006/chartDrawing">
    <cdr:from>
      <cdr:x>0.43061</cdr:x>
      <cdr:y>0.75058</cdr:y>
    </cdr:from>
    <cdr:to>
      <cdr:x>0.76675</cdr:x>
      <cdr:y>0.80119</cdr:y>
    </cdr:to>
    <cdr:sp macro="" textlink="">
      <cdr:nvSpPr>
        <cdr:cNvPr id="3482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65252" y="3390818"/>
          <a:ext cx="2236627" cy="2285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32004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zh-CN" altLang="en-US" sz="1000" b="0" i="0" u="none" strike="noStrike" baseline="0">
              <a:solidFill>
                <a:srgbClr val="000000"/>
              </a:solidFill>
              <a:latin typeface="Comic Sans MS"/>
            </a:rPr>
            <a:t>低钾钙</a:t>
          </a:r>
          <a:r>
            <a:rPr lang="en-US" altLang="zh-CN" sz="1000" b="0" i="0" u="none" strike="noStrike" baseline="0">
              <a:solidFill>
                <a:srgbClr val="000000"/>
              </a:solidFill>
              <a:latin typeface="Comic Sans MS"/>
            </a:rPr>
            <a:t>-</a:t>
          </a:r>
          <a:r>
            <a:rPr lang="zh-CN" altLang="en-US" sz="1000" b="0" i="0" u="none" strike="noStrike" baseline="0">
              <a:solidFill>
                <a:srgbClr val="000000"/>
              </a:solidFill>
              <a:latin typeface="Comic Sans MS"/>
            </a:rPr>
            <a:t>碱性系列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0.41104</cdr:x>
      <cdr:y>0.4483</cdr:y>
    </cdr:from>
    <cdr:to>
      <cdr:x>0.65821</cdr:x>
      <cdr:y>0.52849</cdr:y>
    </cdr:to>
    <cdr:sp macro="" textlink="">
      <cdr:nvSpPr>
        <cdr:cNvPr id="2" name="TextBox 1"/>
        <cdr:cNvSpPr txBox="1"/>
      </cdr:nvSpPr>
      <cdr:spPr>
        <a:xfrm xmlns:a="http://schemas.openxmlformats.org/drawingml/2006/main" rot="20843939">
          <a:off x="2059221" y="1331258"/>
          <a:ext cx="1238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zh-CN" altLang="en-US" sz="1000"/>
            <a:t>高钾钙</a:t>
          </a:r>
          <a:r>
            <a:rPr lang="en-US" altLang="zh-CN" sz="1000"/>
            <a:t>-</a:t>
          </a:r>
          <a:r>
            <a:rPr lang="zh-CN" altLang="en-US" sz="1000"/>
            <a:t>碱性系列</a:t>
          </a:r>
        </a:p>
      </cdr:txBody>
    </cdr:sp>
  </cdr:relSizeAnchor>
  <cdr:relSizeAnchor xmlns:cdr="http://schemas.openxmlformats.org/drawingml/2006/chartDrawing">
    <cdr:from>
      <cdr:x>0.41322</cdr:x>
      <cdr:y>0.6073</cdr:y>
    </cdr:from>
    <cdr:to>
      <cdr:x>0.66039</cdr:x>
      <cdr:y>0.68748</cdr:y>
    </cdr:to>
    <cdr:sp macro="" textlink="">
      <cdr:nvSpPr>
        <cdr:cNvPr id="3" name="TextBox 1"/>
        <cdr:cNvSpPr txBox="1"/>
      </cdr:nvSpPr>
      <cdr:spPr>
        <a:xfrm xmlns:a="http://schemas.openxmlformats.org/drawingml/2006/main" rot="20939881">
          <a:off x="2070100" y="1803400"/>
          <a:ext cx="1238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zh-CN" altLang="en-US" sz="1000"/>
            <a:t>钙</a:t>
          </a:r>
          <a:r>
            <a:rPr lang="en-US" altLang="zh-CN" sz="1000"/>
            <a:t>-</a:t>
          </a:r>
          <a:r>
            <a:rPr lang="zh-CN" altLang="en-US" sz="1000"/>
            <a:t>碱性系列</a:t>
          </a:r>
        </a:p>
      </cdr:txBody>
    </cdr:sp>
  </cdr:relSizeAnchor>
  <cdr:relSizeAnchor xmlns:cdr="http://schemas.openxmlformats.org/drawingml/2006/chartDrawing">
    <cdr:from>
      <cdr:x>0.44744</cdr:x>
      <cdr:y>0.72277</cdr:y>
    </cdr:from>
    <cdr:to>
      <cdr:x>0.69461</cdr:x>
      <cdr:y>0.80296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2241550" y="2146300"/>
          <a:ext cx="1238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zh-CN" altLang="en-US" sz="1000"/>
            <a:t>低钾钙</a:t>
          </a:r>
          <a:r>
            <a:rPr lang="en-US" altLang="zh-CN" sz="1000"/>
            <a:t>-</a:t>
          </a:r>
          <a:r>
            <a:rPr lang="zh-CN" altLang="en-US" sz="1000"/>
            <a:t>碱性系列</a:t>
          </a:r>
        </a:p>
      </cdr:txBody>
    </cdr:sp>
  </cdr:relSizeAnchor>
  <cdr:relSizeAnchor xmlns:cdr="http://schemas.openxmlformats.org/drawingml/2006/chartDrawing">
    <cdr:from>
      <cdr:x>0.3904</cdr:x>
      <cdr:y>0.21277</cdr:y>
    </cdr:from>
    <cdr:to>
      <cdr:x>0.63757</cdr:x>
      <cdr:y>0.29296</cdr:y>
    </cdr:to>
    <cdr:sp macro="" textlink="">
      <cdr:nvSpPr>
        <cdr:cNvPr id="5" name="TextBox 1"/>
        <cdr:cNvSpPr txBox="1"/>
      </cdr:nvSpPr>
      <cdr:spPr>
        <a:xfrm xmlns:a="http://schemas.openxmlformats.org/drawingml/2006/main" rot="20843939">
          <a:off x="1955800" y="631825"/>
          <a:ext cx="1238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zh-CN" altLang="en-US" sz="1000"/>
            <a:t>超钾系列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0.1356</cdr:x>
      <cdr:y>0.36487</cdr:y>
    </cdr:from>
    <cdr:to>
      <cdr:x>0.22252</cdr:x>
      <cdr:y>0.40961</cdr:y>
    </cdr:to>
    <cdr:sp macro="" textlink="">
      <cdr:nvSpPr>
        <cdr:cNvPr id="706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83427" y="1313533"/>
          <a:ext cx="438069" cy="1610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27432" tIns="27432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zh-CN" alt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副长石岩</a:t>
          </a:r>
        </a:p>
      </cdr:txBody>
    </cdr:sp>
  </cdr:relSizeAnchor>
  <cdr:relSizeAnchor xmlns:cdr="http://schemas.openxmlformats.org/drawingml/2006/chartDrawing">
    <cdr:from>
      <cdr:x>0.24862</cdr:x>
      <cdr:y>0.50185</cdr:y>
    </cdr:from>
    <cdr:to>
      <cdr:x>0.3427</cdr:x>
      <cdr:y>0.54659</cdr:y>
    </cdr:to>
    <cdr:sp macro="" textlink="">
      <cdr:nvSpPr>
        <cdr:cNvPr id="7065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53067" y="1806665"/>
          <a:ext cx="474134" cy="1610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7432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zh-CN" alt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碧玄岩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0.00302</cdr:x>
      <cdr:y>0.03652</cdr:y>
    </cdr:to>
    <cdr:sp macro="" textlink="">
      <cdr:nvSpPr>
        <cdr:cNvPr id="7065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0"/>
          <a:ext cx="27765" cy="2047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27432" tIns="27432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zh-CN" alt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0.00302</cdr:x>
      <cdr:y>0.03652</cdr:y>
    </cdr:to>
    <cdr:sp macro="" textlink="">
      <cdr:nvSpPr>
        <cdr:cNvPr id="7066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0"/>
          <a:ext cx="27765" cy="2047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27432" tIns="27432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zh-CN" alt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0.30341</cdr:x>
      <cdr:y>0.24197</cdr:y>
    </cdr:from>
    <cdr:to>
      <cdr:x>0.39916</cdr:x>
      <cdr:y>0.36509</cdr:y>
    </cdr:to>
    <cdr:sp macro="" textlink="">
      <cdr:nvSpPr>
        <cdr:cNvPr id="7066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29211" y="871097"/>
          <a:ext cx="482580" cy="4432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7432" rIns="0" bIns="0" anchor="t" upright="1">
          <a:no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zh-CN" alt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响岩质</a:t>
          </a:r>
          <a:endParaRPr lang="en-US" altLang="zh-CN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r>
            <a:rPr lang="zh-CN" alt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碱玄岩</a:t>
          </a:r>
        </a:p>
      </cdr:txBody>
    </cdr:sp>
  </cdr:relSizeAnchor>
  <cdr:relSizeAnchor xmlns:cdr="http://schemas.openxmlformats.org/drawingml/2006/chartDrawing">
    <cdr:from>
      <cdr:x>0.39832</cdr:x>
      <cdr:y>0.25602</cdr:y>
    </cdr:from>
    <cdr:to>
      <cdr:x>0.5056</cdr:x>
      <cdr:y>0.30076</cdr:y>
    </cdr:to>
    <cdr:sp macro="" textlink="">
      <cdr:nvSpPr>
        <cdr:cNvPr id="7066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20741" y="921684"/>
          <a:ext cx="463450" cy="1610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27432" tIns="27432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zh-CN" alt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碱玄质响岩</a:t>
          </a:r>
        </a:p>
      </cdr:txBody>
    </cdr:sp>
  </cdr:relSizeAnchor>
  <cdr:relSizeAnchor xmlns:cdr="http://schemas.openxmlformats.org/drawingml/2006/chartDrawing">
    <cdr:from>
      <cdr:x>0.50481</cdr:x>
      <cdr:y>0.15255</cdr:y>
    </cdr:from>
    <cdr:to>
      <cdr:x>0.55102</cdr:x>
      <cdr:y>0.19729</cdr:y>
    </cdr:to>
    <cdr:sp macro="" textlink="">
      <cdr:nvSpPr>
        <cdr:cNvPr id="70664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80779" y="549186"/>
          <a:ext cx="199627" cy="1610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27432" tIns="27432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zh-CN" alt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响岩</a:t>
          </a:r>
        </a:p>
      </cdr:txBody>
    </cdr:sp>
  </cdr:relSizeAnchor>
  <cdr:relSizeAnchor xmlns:cdr="http://schemas.openxmlformats.org/drawingml/2006/chartDrawing">
    <cdr:from>
      <cdr:x>0.63879</cdr:x>
      <cdr:y>0.22471</cdr:y>
    </cdr:from>
    <cdr:to>
      <cdr:x>0.70536</cdr:x>
      <cdr:y>0.26945</cdr:y>
    </cdr:to>
    <cdr:sp macro="" textlink="">
      <cdr:nvSpPr>
        <cdr:cNvPr id="70665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19519" y="808963"/>
          <a:ext cx="335513" cy="1610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27432" tIns="27432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zh-CN" alt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粗面岩</a:t>
          </a:r>
        </a:p>
      </cdr:txBody>
    </cdr:sp>
  </cdr:relSizeAnchor>
  <cdr:relSizeAnchor xmlns:cdr="http://schemas.openxmlformats.org/drawingml/2006/chartDrawing">
    <cdr:from>
      <cdr:x>0.34243</cdr:x>
      <cdr:y>0.53081</cdr:y>
    </cdr:from>
    <cdr:to>
      <cdr:x>0.40899</cdr:x>
      <cdr:y>0.6126</cdr:y>
    </cdr:to>
    <cdr:sp macro="" textlink="">
      <cdr:nvSpPr>
        <cdr:cNvPr id="70666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79298" y="1910922"/>
          <a:ext cx="287539" cy="294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27432" tIns="27432" rIns="0" bIns="0" anchor="t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zh-CN" alt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粗面</a:t>
          </a:r>
          <a:endParaRPr lang="en-US" altLang="zh-CN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r>
            <a:rPr lang="zh-CN" alt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玄武岩</a:t>
          </a:r>
        </a:p>
      </cdr:txBody>
    </cdr:sp>
  </cdr:relSizeAnchor>
  <cdr:relSizeAnchor xmlns:cdr="http://schemas.openxmlformats.org/drawingml/2006/chartDrawing">
    <cdr:from>
      <cdr:x>0.41631</cdr:x>
      <cdr:y>0.45227</cdr:y>
    </cdr:from>
    <cdr:to>
      <cdr:x>0.48287</cdr:x>
      <cdr:y>0.53406</cdr:y>
    </cdr:to>
    <cdr:sp macro="" textlink="">
      <cdr:nvSpPr>
        <cdr:cNvPr id="70667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98480" y="1628181"/>
          <a:ext cx="287539" cy="294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27432" tIns="27432" rIns="0" bIns="0" anchor="t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zh-CN" alt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玄武</a:t>
          </a:r>
          <a:endParaRPr lang="en-US" altLang="zh-CN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r>
            <a:rPr lang="zh-CN" alt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粗安岩</a:t>
          </a:r>
        </a:p>
      </cdr:txBody>
    </cdr:sp>
  </cdr:relSizeAnchor>
  <cdr:relSizeAnchor xmlns:cdr="http://schemas.openxmlformats.org/drawingml/2006/chartDrawing">
    <cdr:from>
      <cdr:x>0.49218</cdr:x>
      <cdr:y>0.42866</cdr:y>
    </cdr:from>
    <cdr:to>
      <cdr:x>0.55874</cdr:x>
      <cdr:y>0.4734</cdr:y>
    </cdr:to>
    <cdr:sp macro="" textlink="">
      <cdr:nvSpPr>
        <cdr:cNvPr id="70668" name="Text Box 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80587" y="1543172"/>
          <a:ext cx="335462" cy="1610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27432" tIns="27432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zh-CN" alt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粗安岩</a:t>
          </a:r>
        </a:p>
      </cdr:txBody>
    </cdr:sp>
  </cdr:relSizeAnchor>
  <cdr:relSizeAnchor xmlns:cdr="http://schemas.openxmlformats.org/drawingml/2006/chartDrawing">
    <cdr:from>
      <cdr:x>0.22707</cdr:x>
      <cdr:y>0.76236</cdr:y>
    </cdr:from>
    <cdr:to>
      <cdr:x>0.29363</cdr:x>
      <cdr:y>0.84415</cdr:y>
    </cdr:to>
    <cdr:sp macro="" textlink="">
      <cdr:nvSpPr>
        <cdr:cNvPr id="70669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44433" y="2744501"/>
          <a:ext cx="335476" cy="2944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27432" tIns="27432" rIns="0" bIns="0" anchor="t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zh-CN" alt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苦橄</a:t>
          </a:r>
          <a:endParaRPr lang="en-US" altLang="zh-CN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r>
            <a:rPr lang="zh-CN" alt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玄武岩</a:t>
          </a:r>
        </a:p>
      </cdr:txBody>
    </cdr:sp>
  </cdr:relSizeAnchor>
  <cdr:relSizeAnchor xmlns:cdr="http://schemas.openxmlformats.org/drawingml/2006/chartDrawing">
    <cdr:from>
      <cdr:x>0.34636</cdr:x>
      <cdr:y>0.75308</cdr:y>
    </cdr:from>
    <cdr:to>
      <cdr:x>0.41292</cdr:x>
      <cdr:y>0.79782</cdr:y>
    </cdr:to>
    <cdr:sp macro="" textlink="">
      <cdr:nvSpPr>
        <cdr:cNvPr id="70670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96270" y="2711082"/>
          <a:ext cx="287540" cy="1610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27432" tIns="27432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zh-CN" alt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玄武岩</a:t>
          </a:r>
        </a:p>
      </cdr:txBody>
    </cdr:sp>
  </cdr:relSizeAnchor>
  <cdr:relSizeAnchor xmlns:cdr="http://schemas.openxmlformats.org/drawingml/2006/chartDrawing">
    <cdr:from>
      <cdr:x>0.44117</cdr:x>
      <cdr:y>0.68762</cdr:y>
    </cdr:from>
    <cdr:to>
      <cdr:x>0.52284</cdr:x>
      <cdr:y>0.76941</cdr:y>
    </cdr:to>
    <cdr:sp macro="" textlink="">
      <cdr:nvSpPr>
        <cdr:cNvPr id="70671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05835" y="2475435"/>
          <a:ext cx="352814" cy="294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7432" rIns="0" bIns="0" anchor="t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zh-CN" alt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玄武</a:t>
          </a:r>
          <a:endParaRPr lang="en-US" altLang="zh-CN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r>
            <a:rPr lang="zh-CN" alt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安山岩</a:t>
          </a:r>
        </a:p>
      </cdr:txBody>
    </cdr:sp>
  </cdr:relSizeAnchor>
  <cdr:relSizeAnchor xmlns:cdr="http://schemas.openxmlformats.org/drawingml/2006/chartDrawing">
    <cdr:from>
      <cdr:x>0.54256</cdr:x>
      <cdr:y>0.6675</cdr:y>
    </cdr:from>
    <cdr:to>
      <cdr:x>0.62128</cdr:x>
      <cdr:y>0.71224</cdr:y>
    </cdr:to>
    <cdr:sp macro="" textlink="">
      <cdr:nvSpPr>
        <cdr:cNvPr id="70672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3865" y="2403000"/>
          <a:ext cx="340068" cy="1610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7432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zh-CN" alt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安山岩</a:t>
          </a:r>
        </a:p>
      </cdr:txBody>
    </cdr:sp>
  </cdr:relSizeAnchor>
  <cdr:relSizeAnchor xmlns:cdr="http://schemas.openxmlformats.org/drawingml/2006/chartDrawing">
    <cdr:from>
      <cdr:x>0.68567</cdr:x>
      <cdr:y>0.62997</cdr:y>
    </cdr:from>
    <cdr:to>
      <cdr:x>0.75223</cdr:x>
      <cdr:y>0.67471</cdr:y>
    </cdr:to>
    <cdr:sp macro="" textlink="">
      <cdr:nvSpPr>
        <cdr:cNvPr id="70673" name="Text Box 1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55779" y="2267900"/>
          <a:ext cx="335476" cy="1610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27432" tIns="27432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zh-CN" alt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英安岩</a:t>
          </a:r>
        </a:p>
      </cdr:txBody>
    </cdr:sp>
  </cdr:relSizeAnchor>
  <cdr:relSizeAnchor xmlns:cdr="http://schemas.openxmlformats.org/drawingml/2006/chartDrawing">
    <cdr:from>
      <cdr:x>0.83909</cdr:x>
      <cdr:y>0.51783</cdr:y>
    </cdr:from>
    <cdr:to>
      <cdr:x>0.90565</cdr:x>
      <cdr:y>0.56258</cdr:y>
    </cdr:to>
    <cdr:sp macro="" textlink="">
      <cdr:nvSpPr>
        <cdr:cNvPr id="70674" name="Text Box 1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29020" y="1864200"/>
          <a:ext cx="335476" cy="1610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27432" tIns="27432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zh-CN" alt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流纹岩</a:t>
          </a:r>
        </a:p>
      </cdr:txBody>
    </cdr:sp>
  </cdr:relSizeAnchor>
  <cdr:relSizeAnchor xmlns:cdr="http://schemas.openxmlformats.org/drawingml/2006/chartDrawing">
    <cdr:from>
      <cdr:x>0.22511</cdr:x>
      <cdr:y>0.62647</cdr:y>
    </cdr:from>
    <cdr:to>
      <cdr:x>0.31162</cdr:x>
      <cdr:y>0.67121</cdr:y>
    </cdr:to>
    <cdr:sp macro="" textlink="">
      <cdr:nvSpPr>
        <cdr:cNvPr id="2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72475" y="2255307"/>
          <a:ext cx="373723" cy="1610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7432" rIns="0" bIns="0" anchor="t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zh-CN" alt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碱玄岩</a:t>
          </a:r>
        </a:p>
      </cdr:txBody>
    </cdr:sp>
  </cdr:relSizeAnchor>
  <cdr:relSizeAnchor xmlns:cdr="http://schemas.openxmlformats.org/drawingml/2006/chartDrawing">
    <cdr:from>
      <cdr:x>0.85108</cdr:x>
      <cdr:y>0.35425</cdr:y>
    </cdr:from>
    <cdr:to>
      <cdr:x>0.95859</cdr:x>
      <cdr:y>0.39899</cdr:y>
    </cdr:to>
    <cdr:sp macro="" textlink="">
      <cdr:nvSpPr>
        <cdr:cNvPr id="21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89423" y="1275294"/>
          <a:ext cx="541850" cy="1610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7432" rIns="0" bIns="0" anchor="t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zh-CN" alt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亚碱性</a:t>
          </a:r>
        </a:p>
      </cdr:txBody>
    </cdr:sp>
  </cdr:relSizeAnchor>
  <cdr:relSizeAnchor xmlns:cdr="http://schemas.openxmlformats.org/drawingml/2006/chartDrawing">
    <cdr:from>
      <cdr:x>0.83365</cdr:x>
      <cdr:y>0.29037</cdr:y>
    </cdr:from>
    <cdr:to>
      <cdr:x>0.92772</cdr:x>
      <cdr:y>0.33512</cdr:y>
    </cdr:to>
    <cdr:sp macro="" textlink="">
      <cdr:nvSpPr>
        <cdr:cNvPr id="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 rot="21359610">
          <a:off x="4201582" y="1045343"/>
          <a:ext cx="474113" cy="1611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7432" rIns="0" bIns="0" anchor="t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zh-CN" alt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碱性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82</xdr:row>
      <xdr:rowOff>142010</xdr:rowOff>
    </xdr:from>
    <xdr:to>
      <xdr:col>3</xdr:col>
      <xdr:colOff>527554</xdr:colOff>
      <xdr:row>104</xdr:row>
      <xdr:rowOff>68390</xdr:rowOff>
    </xdr:to>
    <xdr:graphicFrame macro="">
      <xdr:nvGraphicFramePr>
        <xdr:cNvPr id="2" name="图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8779;&#23665;&#36164;&#26009;/classification%20diagram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39033;&#30446;/&#23612;&#21152;&#25289;&#29916;&#25552;&#20379;&#30340;&#26448;&#26009;/&#20840;&#23721;&#25104;&#2099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IUGS"/>
      <sheetName val="Middlemost Suites"/>
      <sheetName val="Middlemost Pluto"/>
      <sheetName val="Middlemost Tonalites"/>
      <sheetName val="Comendites"/>
      <sheetName val="Shand"/>
      <sheetName val="Rickwood"/>
      <sheetName val="Ewart"/>
      <sheetName val="Peacock"/>
      <sheetName val="Wright"/>
      <sheetName val="Tab diags"/>
      <sheetName val="AFM"/>
      <sheetName val="Tab data"/>
    </sheetNames>
    <sheetDataSet>
      <sheetData sheetId="0">
        <row r="11">
          <cell r="C11">
            <v>44.3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7">
          <cell r="X7">
            <v>45</v>
          </cell>
          <cell r="Y7">
            <v>1.4</v>
          </cell>
          <cell r="Z7">
            <v>52</v>
          </cell>
          <cell r="AA7">
            <v>0</v>
          </cell>
          <cell r="AB7">
            <v>45.5</v>
          </cell>
          <cell r="AC7">
            <v>2</v>
          </cell>
        </row>
        <row r="8">
          <cell r="A8">
            <v>41</v>
          </cell>
          <cell r="B8">
            <v>0.5</v>
          </cell>
          <cell r="D8">
            <v>45</v>
          </cell>
          <cell r="E8">
            <v>0.5</v>
          </cell>
          <cell r="G8">
            <v>52</v>
          </cell>
          <cell r="H8">
            <v>0.5</v>
          </cell>
          <cell r="X8">
            <v>48</v>
          </cell>
          <cell r="Y8">
            <v>1.6</v>
          </cell>
          <cell r="Z8">
            <v>52</v>
          </cell>
          <cell r="AA8">
            <v>3.4</v>
          </cell>
          <cell r="AB8">
            <v>57.4</v>
          </cell>
          <cell r="AC8">
            <v>7</v>
          </cell>
        </row>
        <row r="9">
          <cell r="A9">
            <v>41</v>
          </cell>
          <cell r="B9">
            <v>3</v>
          </cell>
          <cell r="D9">
            <v>45</v>
          </cell>
          <cell r="E9">
            <v>3</v>
          </cell>
          <cell r="G9">
            <v>52</v>
          </cell>
          <cell r="H9">
            <v>5</v>
          </cell>
          <cell r="X9">
            <v>56</v>
          </cell>
          <cell r="Y9">
            <v>3.3</v>
          </cell>
        </row>
        <row r="10">
          <cell r="A10">
            <v>41</v>
          </cell>
          <cell r="B10">
            <v>7</v>
          </cell>
          <cell r="D10">
            <v>45</v>
          </cell>
          <cell r="E10">
            <v>5</v>
          </cell>
          <cell r="G10">
            <v>57</v>
          </cell>
          <cell r="H10">
            <v>5.9</v>
          </cell>
          <cell r="X10">
            <v>63</v>
          </cell>
          <cell r="Y10">
            <v>4</v>
          </cell>
          <cell r="Z10">
            <v>52</v>
          </cell>
          <cell r="AA10">
            <v>3.3</v>
          </cell>
        </row>
        <row r="11">
          <cell r="A11">
            <v>45</v>
          </cell>
          <cell r="B11">
            <v>9.4</v>
          </cell>
          <cell r="D11">
            <v>49.4</v>
          </cell>
          <cell r="E11">
            <v>7.3</v>
          </cell>
          <cell r="G11">
            <v>63</v>
          </cell>
          <cell r="H11">
            <v>7</v>
          </cell>
          <cell r="Z11">
            <v>52</v>
          </cell>
          <cell r="AA11">
            <v>4.5</v>
          </cell>
        </row>
        <row r="12">
          <cell r="A12">
            <v>48.4</v>
          </cell>
          <cell r="B12">
            <v>11.5</v>
          </cell>
          <cell r="D12">
            <v>53</v>
          </cell>
          <cell r="E12">
            <v>9.3000000000000007</v>
          </cell>
          <cell r="G12">
            <v>69</v>
          </cell>
          <cell r="H12">
            <v>8</v>
          </cell>
          <cell r="X12">
            <v>45</v>
          </cell>
          <cell r="Y12">
            <v>0.9</v>
          </cell>
        </row>
        <row r="13">
          <cell r="A13">
            <v>52.5</v>
          </cell>
          <cell r="B13">
            <v>14</v>
          </cell>
          <cell r="D13">
            <v>57.6</v>
          </cell>
          <cell r="E13">
            <v>11.7</v>
          </cell>
          <cell r="G13">
            <v>69</v>
          </cell>
          <cell r="H13">
            <v>13</v>
          </cell>
          <cell r="X13">
            <v>52</v>
          </cell>
          <cell r="Y13">
            <v>1.5</v>
          </cell>
          <cell r="Z13">
            <v>56</v>
          </cell>
          <cell r="AA13">
            <v>0</v>
          </cell>
        </row>
        <row r="14">
          <cell r="D14">
            <v>61</v>
          </cell>
          <cell r="E14">
            <v>13.5</v>
          </cell>
          <cell r="X14">
            <v>56</v>
          </cell>
          <cell r="Y14">
            <v>1.8</v>
          </cell>
          <cell r="Z14">
            <v>56</v>
          </cell>
          <cell r="AA14">
            <v>4.4000000000000004</v>
          </cell>
        </row>
        <row r="15">
          <cell r="D15">
            <v>61.917901999999998</v>
          </cell>
          <cell r="E15">
            <v>14</v>
          </cell>
          <cell r="G15">
            <v>69</v>
          </cell>
          <cell r="H15">
            <v>8</v>
          </cell>
          <cell r="X15">
            <v>76</v>
          </cell>
          <cell r="Y15">
            <v>3.52</v>
          </cell>
        </row>
        <row r="16">
          <cell r="G16">
            <v>76.5</v>
          </cell>
          <cell r="H16">
            <v>0.5</v>
          </cell>
          <cell r="Z16">
            <v>56</v>
          </cell>
          <cell r="AA16">
            <v>4.4000000000000004</v>
          </cell>
        </row>
        <row r="17">
          <cell r="X17">
            <v>45</v>
          </cell>
          <cell r="Y17">
            <v>0.2</v>
          </cell>
          <cell r="Z17">
            <v>56</v>
          </cell>
          <cell r="AA17">
            <v>4.9000000000000004</v>
          </cell>
        </row>
        <row r="18">
          <cell r="A18">
            <v>41</v>
          </cell>
          <cell r="B18">
            <v>3</v>
          </cell>
          <cell r="D18">
            <v>52</v>
          </cell>
          <cell r="E18">
            <v>0.5</v>
          </cell>
          <cell r="G18">
            <v>57</v>
          </cell>
          <cell r="H18">
            <v>0.5</v>
          </cell>
          <cell r="X18">
            <v>78</v>
          </cell>
          <cell r="Y18">
            <v>1.6</v>
          </cell>
        </row>
        <row r="19">
          <cell r="A19">
            <v>45</v>
          </cell>
          <cell r="B19">
            <v>3</v>
          </cell>
          <cell r="D19">
            <v>52</v>
          </cell>
          <cell r="E19">
            <v>5</v>
          </cell>
          <cell r="G19">
            <v>57</v>
          </cell>
          <cell r="H19">
            <v>5.9</v>
          </cell>
          <cell r="Z19">
            <v>63</v>
          </cell>
          <cell r="AA19">
            <v>0</v>
          </cell>
        </row>
        <row r="20">
          <cell r="D20">
            <v>49.4</v>
          </cell>
          <cell r="E20">
            <v>7.3</v>
          </cell>
          <cell r="G20">
            <v>53</v>
          </cell>
          <cell r="H20">
            <v>9.3000000000000007</v>
          </cell>
          <cell r="Q20">
            <v>45</v>
          </cell>
          <cell r="R20">
            <v>1.38</v>
          </cell>
          <cell r="S20">
            <v>45</v>
          </cell>
          <cell r="T20">
            <v>0.98</v>
          </cell>
          <cell r="U20">
            <v>45</v>
          </cell>
          <cell r="V20">
            <v>0.2</v>
          </cell>
          <cell r="Z20">
            <v>63</v>
          </cell>
          <cell r="AA20">
            <v>5</v>
          </cell>
        </row>
        <row r="21">
          <cell r="A21">
            <v>45</v>
          </cell>
          <cell r="B21">
            <v>5</v>
          </cell>
          <cell r="D21">
            <v>45</v>
          </cell>
          <cell r="E21">
            <v>9.4</v>
          </cell>
          <cell r="G21">
            <v>48.4</v>
          </cell>
          <cell r="H21">
            <v>11.5</v>
          </cell>
          <cell r="Q21">
            <v>48</v>
          </cell>
          <cell r="R21">
            <v>1.7</v>
          </cell>
          <cell r="S21">
            <v>49</v>
          </cell>
          <cell r="T21">
            <v>1.28</v>
          </cell>
          <cell r="U21">
            <v>48</v>
          </cell>
          <cell r="V21">
            <v>0.41</v>
          </cell>
        </row>
        <row r="22">
          <cell r="A22">
            <v>52</v>
          </cell>
          <cell r="B22">
            <v>5</v>
          </cell>
          <cell r="Q22">
            <v>56</v>
          </cell>
          <cell r="R22">
            <v>3.3</v>
          </cell>
          <cell r="S22">
            <v>52</v>
          </cell>
          <cell r="T22">
            <v>1.5</v>
          </cell>
          <cell r="U22">
            <v>61</v>
          </cell>
          <cell r="V22">
            <v>0.97</v>
          </cell>
          <cell r="Z22">
            <v>63</v>
          </cell>
          <cell r="AA22">
            <v>5</v>
          </cell>
        </row>
        <row r="23">
          <cell r="G23">
            <v>63</v>
          </cell>
          <cell r="H23">
            <v>0.5</v>
          </cell>
          <cell r="Q23">
            <v>63</v>
          </cell>
          <cell r="R23">
            <v>4.2</v>
          </cell>
          <cell r="S23">
            <v>63</v>
          </cell>
          <cell r="T23">
            <v>2.48</v>
          </cell>
          <cell r="U23">
            <v>70</v>
          </cell>
          <cell r="V23">
            <v>1.38</v>
          </cell>
          <cell r="Z23">
            <v>63</v>
          </cell>
          <cell r="AA23">
            <v>5.6</v>
          </cell>
        </row>
        <row r="24">
          <cell r="G24">
            <v>63</v>
          </cell>
          <cell r="H24">
            <v>7</v>
          </cell>
          <cell r="Q24">
            <v>70</v>
          </cell>
          <cell r="R24">
            <v>5.0999999999999996</v>
          </cell>
          <cell r="S24">
            <v>70</v>
          </cell>
          <cell r="T24">
            <v>3.1</v>
          </cell>
          <cell r="U24">
            <v>75</v>
          </cell>
          <cell r="V24">
            <v>1.51</v>
          </cell>
        </row>
        <row r="25">
          <cell r="G25">
            <v>57.6</v>
          </cell>
          <cell r="H25">
            <v>11.7</v>
          </cell>
          <cell r="Q25">
            <v>70</v>
          </cell>
          <cell r="R25">
            <v>4.6100000000000003</v>
          </cell>
          <cell r="S25">
            <v>75</v>
          </cell>
          <cell r="T25">
            <v>3.43</v>
          </cell>
          <cell r="U25">
            <v>75</v>
          </cell>
          <cell r="V25">
            <v>1.44</v>
          </cell>
          <cell r="Z25">
            <v>69</v>
          </cell>
          <cell r="AA25">
            <v>0</v>
          </cell>
        </row>
        <row r="26">
          <cell r="G26">
            <v>52.5</v>
          </cell>
          <cell r="H26">
            <v>14</v>
          </cell>
          <cell r="Q26">
            <v>63</v>
          </cell>
          <cell r="R26">
            <v>3.87</v>
          </cell>
          <cell r="S26">
            <v>75</v>
          </cell>
          <cell r="T26">
            <v>3.25</v>
          </cell>
          <cell r="U26">
            <v>70</v>
          </cell>
          <cell r="V26">
            <v>1.23</v>
          </cell>
          <cell r="Z26">
            <v>69</v>
          </cell>
          <cell r="AA26">
            <v>5.2</v>
          </cell>
        </row>
        <row r="27">
          <cell r="G27">
            <v>48.065216999999997</v>
          </cell>
          <cell r="H27">
            <v>16</v>
          </cell>
          <cell r="Q27">
            <v>56</v>
          </cell>
          <cell r="R27">
            <v>2.98</v>
          </cell>
          <cell r="S27">
            <v>70</v>
          </cell>
          <cell r="T27">
            <v>2.86</v>
          </cell>
          <cell r="U27">
            <v>48</v>
          </cell>
          <cell r="V27">
            <v>0.3</v>
          </cell>
        </row>
        <row r="28">
          <cell r="Q28">
            <v>48</v>
          </cell>
          <cell r="R28">
            <v>1.6</v>
          </cell>
          <cell r="S28">
            <v>63</v>
          </cell>
          <cell r="T28">
            <v>2.3199999999999998</v>
          </cell>
          <cell r="U28">
            <v>45</v>
          </cell>
          <cell r="V28">
            <v>0.15</v>
          </cell>
          <cell r="Z28">
            <v>69</v>
          </cell>
          <cell r="AA28">
            <v>5.2</v>
          </cell>
        </row>
        <row r="29">
          <cell r="Q29">
            <v>45</v>
          </cell>
          <cell r="R29">
            <v>1.37</v>
          </cell>
          <cell r="S29">
            <v>52</v>
          </cell>
          <cell r="T29">
            <v>1.35</v>
          </cell>
          <cell r="U29">
            <v>45</v>
          </cell>
          <cell r="V29">
            <v>0.2</v>
          </cell>
          <cell r="Z29">
            <v>69</v>
          </cell>
          <cell r="AA29">
            <v>6</v>
          </cell>
        </row>
        <row r="30">
          <cell r="Q30">
            <v>45</v>
          </cell>
          <cell r="R30">
            <v>1.38</v>
          </cell>
          <cell r="S30">
            <v>49</v>
          </cell>
          <cell r="T30">
            <v>1.1000000000000001</v>
          </cell>
        </row>
        <row r="31">
          <cell r="S31">
            <v>45</v>
          </cell>
          <cell r="T31">
            <v>0.92</v>
          </cell>
        </row>
        <row r="32">
          <cell r="S32">
            <v>45</v>
          </cell>
          <cell r="T32">
            <v>0.98</v>
          </cell>
        </row>
        <row r="68">
          <cell r="M68">
            <v>39</v>
          </cell>
          <cell r="N68">
            <v>0</v>
          </cell>
        </row>
        <row r="69">
          <cell r="M69">
            <v>41.56</v>
          </cell>
          <cell r="N69">
            <v>1</v>
          </cell>
        </row>
        <row r="70">
          <cell r="M70">
            <v>43.28</v>
          </cell>
          <cell r="N70">
            <v>2</v>
          </cell>
        </row>
        <row r="71">
          <cell r="M71">
            <v>45.47</v>
          </cell>
          <cell r="N71">
            <v>3</v>
          </cell>
        </row>
        <row r="72">
          <cell r="M72">
            <v>48.18</v>
          </cell>
          <cell r="N72">
            <v>4</v>
          </cell>
        </row>
        <row r="73">
          <cell r="M73">
            <v>51.02</v>
          </cell>
          <cell r="N73">
            <v>5</v>
          </cell>
        </row>
        <row r="74">
          <cell r="M74">
            <v>53.72</v>
          </cell>
          <cell r="N74">
            <v>6</v>
          </cell>
        </row>
        <row r="75">
          <cell r="M75">
            <v>56.58</v>
          </cell>
          <cell r="N75">
            <v>7</v>
          </cell>
        </row>
        <row r="76">
          <cell r="M76">
            <v>60.47</v>
          </cell>
          <cell r="N76">
            <v>8</v>
          </cell>
        </row>
        <row r="77">
          <cell r="M77">
            <v>66.819999999999993</v>
          </cell>
          <cell r="N77">
            <v>9</v>
          </cell>
        </row>
        <row r="78">
          <cell r="M78">
            <v>77.150000000000006</v>
          </cell>
          <cell r="N78">
            <v>10</v>
          </cell>
        </row>
      </sheetData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Sheet4"/>
    </sheetNames>
    <sheetDataSet>
      <sheetData sheetId="0" refreshError="1"/>
      <sheetData sheetId="1">
        <row r="2">
          <cell r="S2" t="str">
            <v>6-1</v>
          </cell>
        </row>
        <row r="75">
          <cell r="R75" t="str">
            <v>Rb</v>
          </cell>
        </row>
        <row r="76">
          <cell r="R76" t="str">
            <v>Ba</v>
          </cell>
        </row>
        <row r="77">
          <cell r="R77" t="str">
            <v>Th</v>
          </cell>
        </row>
        <row r="78">
          <cell r="R78" t="str">
            <v>U</v>
          </cell>
        </row>
        <row r="79">
          <cell r="R79" t="str">
            <v>Nb</v>
          </cell>
        </row>
        <row r="80">
          <cell r="R80" t="str">
            <v>Ta</v>
          </cell>
        </row>
        <row r="81">
          <cell r="R81" t="str">
            <v>K</v>
          </cell>
        </row>
        <row r="82">
          <cell r="R82" t="str">
            <v>La</v>
          </cell>
        </row>
        <row r="83">
          <cell r="R83" t="str">
            <v>Ce</v>
          </cell>
        </row>
        <row r="84">
          <cell r="R84" t="str">
            <v>Pb</v>
          </cell>
        </row>
        <row r="85">
          <cell r="R85" t="str">
            <v>Pr</v>
          </cell>
        </row>
        <row r="86">
          <cell r="R86" t="str">
            <v>Sr</v>
          </cell>
        </row>
        <row r="87">
          <cell r="R87" t="str">
            <v>Nd</v>
          </cell>
        </row>
        <row r="88">
          <cell r="R88" t="str">
            <v>P</v>
          </cell>
        </row>
        <row r="89">
          <cell r="R89" t="str">
            <v>Sm</v>
          </cell>
        </row>
        <row r="90">
          <cell r="R90" t="str">
            <v>Zr</v>
          </cell>
        </row>
        <row r="91">
          <cell r="R91" t="str">
            <v>Hf</v>
          </cell>
        </row>
        <row r="92">
          <cell r="R92" t="str">
            <v>Eu</v>
          </cell>
        </row>
        <row r="93">
          <cell r="R93" t="str">
            <v>Ti</v>
          </cell>
        </row>
        <row r="94">
          <cell r="R94" t="str">
            <v>Gd</v>
          </cell>
        </row>
        <row r="95">
          <cell r="R95" t="str">
            <v>Tb</v>
          </cell>
        </row>
        <row r="96">
          <cell r="R96" t="str">
            <v>Dy</v>
          </cell>
        </row>
        <row r="97">
          <cell r="R97" t="str">
            <v>Ho</v>
          </cell>
        </row>
        <row r="98">
          <cell r="R98" t="str">
            <v>Y</v>
          </cell>
        </row>
        <row r="99">
          <cell r="R99" t="str">
            <v>Er</v>
          </cell>
        </row>
        <row r="100">
          <cell r="R100" t="str">
            <v>Tm</v>
          </cell>
        </row>
        <row r="101">
          <cell r="R101" t="str">
            <v>Yb</v>
          </cell>
        </row>
        <row r="102">
          <cell r="R102" t="str">
            <v>Lu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6"/>
  <sheetViews>
    <sheetView tabSelected="1" zoomScaleNormal="100" workbookViewId="0">
      <selection activeCell="P1" sqref="P1"/>
    </sheetView>
  </sheetViews>
  <sheetFormatPr defaultColWidth="9" defaultRowHeight="12" x14ac:dyDescent="0.15"/>
  <cols>
    <col min="1" max="1" width="21.75" style="33" customWidth="1"/>
    <col min="2" max="2" width="12.5" style="17" customWidth="1"/>
    <col min="3" max="4" width="6.75" style="17" bestFit="1" customWidth="1"/>
    <col min="5" max="5" width="5.875" style="17" bestFit="1" customWidth="1"/>
    <col min="6" max="7" width="6.75" style="17" bestFit="1" customWidth="1"/>
    <col min="8" max="8" width="7.5" style="17" bestFit="1" customWidth="1"/>
    <col min="9" max="9" width="6.75" style="17" bestFit="1" customWidth="1"/>
    <col min="10" max="11" width="5.875" style="17" bestFit="1" customWidth="1"/>
    <col min="12" max="13" width="6.75" style="17" bestFit="1" customWidth="1"/>
    <col min="14" max="15" width="5.875" style="17" bestFit="1" customWidth="1"/>
    <col min="16" max="16" width="6.75" style="17" bestFit="1" customWidth="1"/>
    <col min="17" max="17" width="7.625" style="17" bestFit="1" customWidth="1"/>
    <col min="18" max="18" width="8" style="17" bestFit="1" customWidth="1"/>
    <col min="19" max="19" width="8.375" style="17" customWidth="1"/>
    <col min="20" max="20" width="14.25" style="17" bestFit="1" customWidth="1"/>
    <col min="21" max="30" width="13.25" style="17" bestFit="1" customWidth="1"/>
    <col min="31" max="31" width="9.625" style="17" bestFit="1" customWidth="1"/>
    <col min="32" max="35" width="7.625" style="17" bestFit="1" customWidth="1"/>
    <col min="36" max="37" width="11.375" style="17" bestFit="1" customWidth="1"/>
    <col min="38" max="16384" width="9" style="17"/>
  </cols>
  <sheetData>
    <row r="1" spans="1:37" ht="14.25" x14ac:dyDescent="0.15">
      <c r="A1" s="13"/>
      <c r="B1" s="14"/>
      <c r="C1" s="15" t="s">
        <v>21</v>
      </c>
      <c r="D1" s="15" t="s">
        <v>22</v>
      </c>
      <c r="E1" s="15" t="s">
        <v>23</v>
      </c>
      <c r="F1" s="15" t="s">
        <v>24</v>
      </c>
      <c r="G1" s="15" t="s">
        <v>25</v>
      </c>
      <c r="H1" s="15" t="s">
        <v>26</v>
      </c>
      <c r="I1" s="15" t="s">
        <v>27</v>
      </c>
      <c r="J1" s="15" t="s">
        <v>28</v>
      </c>
      <c r="K1" s="15" t="s">
        <v>29</v>
      </c>
      <c r="L1" s="16" t="s">
        <v>30</v>
      </c>
      <c r="M1" s="15" t="s">
        <v>31</v>
      </c>
      <c r="N1" s="15" t="s">
        <v>32</v>
      </c>
      <c r="O1" s="15" t="s">
        <v>33</v>
      </c>
      <c r="P1" s="15"/>
      <c r="Q1" s="15" t="s">
        <v>79</v>
      </c>
      <c r="S1" s="15" t="s">
        <v>21</v>
      </c>
      <c r="T1" s="15" t="s">
        <v>22</v>
      </c>
      <c r="U1" s="15" t="s">
        <v>23</v>
      </c>
      <c r="V1" s="15" t="s">
        <v>24</v>
      </c>
      <c r="W1" s="15" t="s">
        <v>25</v>
      </c>
      <c r="X1" s="15" t="s">
        <v>26</v>
      </c>
      <c r="Y1" s="15" t="s">
        <v>27</v>
      </c>
      <c r="Z1" s="15" t="s">
        <v>28</v>
      </c>
      <c r="AA1" s="15" t="s">
        <v>29</v>
      </c>
      <c r="AB1" s="16" t="s">
        <v>30</v>
      </c>
      <c r="AC1" s="15" t="s">
        <v>31</v>
      </c>
      <c r="AD1" s="15" t="s">
        <v>20</v>
      </c>
      <c r="AE1" s="15" t="s">
        <v>18</v>
      </c>
      <c r="AF1" s="15" t="s">
        <v>0</v>
      </c>
      <c r="AG1" s="15" t="s">
        <v>34</v>
      </c>
      <c r="AH1" s="15" t="s">
        <v>1</v>
      </c>
      <c r="AI1" s="15" t="s">
        <v>19</v>
      </c>
    </row>
    <row r="2" spans="1:37" ht="13.5" x14ac:dyDescent="0.15">
      <c r="A2" s="18" t="s">
        <v>73</v>
      </c>
      <c r="B2" s="26" t="s">
        <v>35</v>
      </c>
      <c r="C2" s="26">
        <v>63.06</v>
      </c>
      <c r="D2" s="26">
        <v>15.94</v>
      </c>
      <c r="E2" s="26">
        <v>1.27</v>
      </c>
      <c r="F2" s="26">
        <v>1.79</v>
      </c>
      <c r="G2" s="26">
        <v>1.56</v>
      </c>
      <c r="H2" s="26">
        <v>3.06</v>
      </c>
      <c r="I2" s="26">
        <v>1.1100000000000001</v>
      </c>
      <c r="J2" s="26">
        <v>5.35</v>
      </c>
      <c r="K2" s="26">
        <v>3.79</v>
      </c>
      <c r="L2" s="26">
        <v>7.0000000000000007E-2</v>
      </c>
      <c r="M2" s="26">
        <v>0.56000000000000005</v>
      </c>
      <c r="N2" s="26">
        <v>0</v>
      </c>
      <c r="O2" s="26">
        <v>0</v>
      </c>
      <c r="P2" s="26">
        <v>1</v>
      </c>
      <c r="Q2" s="26">
        <v>99.54</v>
      </c>
      <c r="R2" s="21">
        <f>SUM(C2:M2)</f>
        <v>97.56</v>
      </c>
      <c r="S2" s="22">
        <f>C2*100/$R2</f>
        <v>64.637146371463714</v>
      </c>
      <c r="T2" s="22">
        <f>D2*100/$R2</f>
        <v>16.338663386633865</v>
      </c>
      <c r="U2" s="22">
        <f>E2*100/R2</f>
        <v>1.3017630176301762</v>
      </c>
      <c r="V2" s="22">
        <f t="shared" ref="V2:V8" si="0">F2*100/$R2</f>
        <v>1.8347683476834769</v>
      </c>
      <c r="W2" s="22">
        <f t="shared" ref="W2:W8" si="1">G2*100/$R2</f>
        <v>1.5990159901599015</v>
      </c>
      <c r="X2" s="22">
        <f t="shared" ref="X2:X8" si="2">H2*100/$R2</f>
        <v>3.1365313653136528</v>
      </c>
      <c r="Y2" s="22">
        <f t="shared" ref="Y2:Y8" si="3">I2*100/$R2</f>
        <v>1.1377613776137763</v>
      </c>
      <c r="Z2" s="22">
        <f t="shared" ref="Z2:Z8" si="4">J2*100/$R2</f>
        <v>5.4838048380483801</v>
      </c>
      <c r="AA2" s="22">
        <f t="shared" ref="AA2:AA8" si="5">K2*100/$R2</f>
        <v>3.8847888478884789</v>
      </c>
      <c r="AB2" s="22">
        <f t="shared" ref="AB2:AB8" si="6">L2*100/$R2</f>
        <v>7.1750717507175085E-2</v>
      </c>
      <c r="AC2" s="22">
        <f t="shared" ref="AC2:AC8" si="7">M2*100/$R2</f>
        <v>0.57400574005740068</v>
      </c>
      <c r="AD2" s="22">
        <f t="shared" ref="AD2:AD9" si="8">Z2+AA2</f>
        <v>9.3685936859368582</v>
      </c>
      <c r="AE2" s="22">
        <f t="shared" ref="AE2:AE9" si="9">Z2/AA2</f>
        <v>1.4116094986807386</v>
      </c>
      <c r="AF2" s="22">
        <f t="shared" ref="AF2:AF9" si="10">AD2</f>
        <v>9.3685936859368582</v>
      </c>
      <c r="AG2" s="22">
        <f t="shared" ref="AG2:AG9" si="11">W2+0.9*V2</f>
        <v>3.2503075030750308</v>
      </c>
      <c r="AH2" s="22">
        <f t="shared" ref="AH2:AH9" si="12">Y2</f>
        <v>1.1377613776137763</v>
      </c>
      <c r="AI2" s="22">
        <f t="shared" ref="AI2:AI9" si="13">W2+0.9*V2</f>
        <v>3.2503075030750308</v>
      </c>
      <c r="AJ2" s="23">
        <f t="shared" ref="AJ2:AJ9" si="14">X2/T2</f>
        <v>0.191969887076537</v>
      </c>
      <c r="AK2" s="23">
        <f t="shared" ref="AK2:AK9" si="15">Z2/AA2</f>
        <v>1.4116094986807386</v>
      </c>
    </row>
    <row r="3" spans="1:37" ht="13.5" x14ac:dyDescent="0.15">
      <c r="A3" s="18" t="s">
        <v>74</v>
      </c>
      <c r="B3" s="26" t="s">
        <v>36</v>
      </c>
      <c r="C3" s="26">
        <v>53.72</v>
      </c>
      <c r="D3" s="26">
        <v>13.26</v>
      </c>
      <c r="E3" s="26">
        <v>1.36</v>
      </c>
      <c r="F3" s="26">
        <v>5.0199999999999996</v>
      </c>
      <c r="G3" s="26">
        <v>1.95</v>
      </c>
      <c r="H3" s="26">
        <v>6.61</v>
      </c>
      <c r="I3" s="26">
        <v>4.72</v>
      </c>
      <c r="J3" s="26">
        <v>4.53</v>
      </c>
      <c r="K3" s="26">
        <v>3.81</v>
      </c>
      <c r="L3" s="26">
        <v>0.09</v>
      </c>
      <c r="M3" s="26">
        <v>0.89</v>
      </c>
      <c r="N3" s="26">
        <v>0</v>
      </c>
      <c r="O3" s="26">
        <v>0</v>
      </c>
      <c r="P3" s="26">
        <v>0.82</v>
      </c>
      <c r="Q3" s="26">
        <v>100.09</v>
      </c>
      <c r="R3" s="21">
        <f t="shared" ref="R3:R47" si="16">SUM(C3:M3)</f>
        <v>95.960000000000008</v>
      </c>
      <c r="S3" s="22">
        <f t="shared" ref="S3:S8" si="17">C3*100/$R3</f>
        <v>55.981659024593576</v>
      </c>
      <c r="T3" s="22">
        <f t="shared" ref="T3:T51" si="18">D3*100/$R3</f>
        <v>13.818257607336388</v>
      </c>
      <c r="U3" s="22">
        <f t="shared" ref="U3:U8" si="19">E3*100/R3</f>
        <v>1.4172571904960398</v>
      </c>
      <c r="V3" s="22">
        <f t="shared" si="0"/>
        <v>5.2313463943309699</v>
      </c>
      <c r="W3" s="22">
        <f t="shared" si="1"/>
        <v>2.0320967069612337</v>
      </c>
      <c r="X3" s="22">
        <f t="shared" si="2"/>
        <v>6.8882867861608998</v>
      </c>
      <c r="Y3" s="22">
        <f t="shared" si="3"/>
        <v>4.91871613172155</v>
      </c>
      <c r="Z3" s="22">
        <f t="shared" si="4"/>
        <v>4.7207169654022509</v>
      </c>
      <c r="AA3" s="22">
        <f t="shared" si="5"/>
        <v>3.9704043351396412</v>
      </c>
      <c r="AB3" s="22">
        <f t="shared" si="6"/>
        <v>9.3789078782826163E-2</v>
      </c>
      <c r="AC3" s="22">
        <f t="shared" si="7"/>
        <v>0.92746977907461436</v>
      </c>
      <c r="AD3" s="22">
        <f t="shared" si="8"/>
        <v>8.6911213005418926</v>
      </c>
      <c r="AE3" s="22">
        <f t="shared" si="9"/>
        <v>1.188976377952756</v>
      </c>
      <c r="AF3" s="22">
        <f t="shared" si="10"/>
        <v>8.6911213005418926</v>
      </c>
      <c r="AG3" s="22">
        <f t="shared" si="11"/>
        <v>6.7403084618591071</v>
      </c>
      <c r="AH3" s="22">
        <f t="shared" si="12"/>
        <v>4.91871613172155</v>
      </c>
      <c r="AI3" s="22">
        <f t="shared" si="13"/>
        <v>6.7403084618591071</v>
      </c>
      <c r="AJ3" s="23">
        <f t="shared" si="14"/>
        <v>0.49849170437405732</v>
      </c>
      <c r="AK3" s="23">
        <f t="shared" si="15"/>
        <v>1.188976377952756</v>
      </c>
    </row>
    <row r="4" spans="1:37" ht="13.5" x14ac:dyDescent="0.15">
      <c r="A4" s="18" t="s">
        <v>74</v>
      </c>
      <c r="B4" s="26" t="s">
        <v>37</v>
      </c>
      <c r="C4" s="26">
        <v>53.75</v>
      </c>
      <c r="D4" s="26">
        <v>13.55</v>
      </c>
      <c r="E4" s="26">
        <v>1.43</v>
      </c>
      <c r="F4" s="26">
        <v>6.09</v>
      </c>
      <c r="G4" s="26">
        <v>1.05</v>
      </c>
      <c r="H4" s="26">
        <v>7.03</v>
      </c>
      <c r="I4" s="26">
        <v>4.9000000000000004</v>
      </c>
      <c r="J4" s="26">
        <v>4.32</v>
      </c>
      <c r="K4" s="26">
        <v>3.81</v>
      </c>
      <c r="L4" s="26">
        <v>0.09</v>
      </c>
      <c r="M4" s="26">
        <v>0.92</v>
      </c>
      <c r="N4" s="26">
        <v>0</v>
      </c>
      <c r="O4" s="26">
        <v>0</v>
      </c>
      <c r="P4" s="26">
        <v>0.5</v>
      </c>
      <c r="Q4" s="26">
        <v>99.9</v>
      </c>
      <c r="R4" s="21">
        <f t="shared" si="16"/>
        <v>96.940000000000012</v>
      </c>
      <c r="S4" s="22">
        <f t="shared" si="17"/>
        <v>55.446668042087886</v>
      </c>
      <c r="T4" s="22">
        <f t="shared" si="18"/>
        <v>13.977718176191457</v>
      </c>
      <c r="U4" s="22">
        <f t="shared" si="19"/>
        <v>1.4751392613988032</v>
      </c>
      <c r="V4" s="22">
        <f t="shared" si="0"/>
        <v>6.2822364349081896</v>
      </c>
      <c r="W4" s="22">
        <f t="shared" si="1"/>
        <v>1.0831442129152051</v>
      </c>
      <c r="X4" s="22">
        <f t="shared" si="2"/>
        <v>7.2519083969465639</v>
      </c>
      <c r="Y4" s="22">
        <f t="shared" si="3"/>
        <v>5.0546729936042913</v>
      </c>
      <c r="Z4" s="22">
        <f t="shared" si="4"/>
        <v>4.4563647617082722</v>
      </c>
      <c r="AA4" s="22">
        <f t="shared" si="5"/>
        <v>3.9302661440066013</v>
      </c>
      <c r="AB4" s="22">
        <f t="shared" si="6"/>
        <v>9.2840932535589019E-2</v>
      </c>
      <c r="AC4" s="22">
        <f t="shared" si="7"/>
        <v>0.94904064369713215</v>
      </c>
      <c r="AD4" s="17">
        <f t="shared" si="8"/>
        <v>8.386630905714874</v>
      </c>
      <c r="AE4" s="17">
        <f t="shared" si="9"/>
        <v>1.1338582677165354</v>
      </c>
      <c r="AF4" s="17">
        <f t="shared" si="10"/>
        <v>8.386630905714874</v>
      </c>
      <c r="AG4" s="17">
        <f t="shared" si="11"/>
        <v>6.7371570043325759</v>
      </c>
      <c r="AH4" s="17">
        <f t="shared" si="12"/>
        <v>5.0546729936042913</v>
      </c>
      <c r="AI4" s="17">
        <f t="shared" si="13"/>
        <v>6.7371570043325759</v>
      </c>
      <c r="AJ4" s="17">
        <f t="shared" si="14"/>
        <v>0.51881918819188189</v>
      </c>
      <c r="AK4" s="17">
        <f t="shared" si="15"/>
        <v>1.1338582677165354</v>
      </c>
    </row>
    <row r="5" spans="1:37" ht="13.5" x14ac:dyDescent="0.15">
      <c r="A5" s="18" t="s">
        <v>74</v>
      </c>
      <c r="B5" s="26" t="s">
        <v>38</v>
      </c>
      <c r="C5" s="26">
        <v>55.73</v>
      </c>
      <c r="D5" s="26">
        <v>13.71</v>
      </c>
      <c r="E5" s="26">
        <v>1.43</v>
      </c>
      <c r="F5" s="26">
        <v>4.82</v>
      </c>
      <c r="G5" s="26">
        <v>2.2999999999999998</v>
      </c>
      <c r="H5" s="26">
        <v>6.1</v>
      </c>
      <c r="I5" s="26">
        <v>4.49</v>
      </c>
      <c r="J5" s="26">
        <v>4.84</v>
      </c>
      <c r="K5" s="26">
        <v>4.03</v>
      </c>
      <c r="L5" s="26">
        <v>0.09</v>
      </c>
      <c r="M5" s="26">
        <v>0.9</v>
      </c>
      <c r="N5" s="26">
        <v>0</v>
      </c>
      <c r="O5" s="26">
        <v>0</v>
      </c>
      <c r="P5" s="26">
        <v>1.08</v>
      </c>
      <c r="Q5" s="26">
        <v>100.19</v>
      </c>
      <c r="R5" s="21">
        <f t="shared" si="16"/>
        <v>98.44</v>
      </c>
      <c r="S5" s="22">
        <f t="shared" si="17"/>
        <v>56.613165379926862</v>
      </c>
      <c r="T5" s="22">
        <f t="shared" si="18"/>
        <v>13.927265339292971</v>
      </c>
      <c r="U5" s="22">
        <f t="shared" si="19"/>
        <v>1.452661519707436</v>
      </c>
      <c r="V5" s="22">
        <f t="shared" si="0"/>
        <v>4.89638358390898</v>
      </c>
      <c r="W5" s="22">
        <f t="shared" si="1"/>
        <v>2.3364485981308407</v>
      </c>
      <c r="X5" s="22">
        <f t="shared" si="2"/>
        <v>6.1966680211296223</v>
      </c>
      <c r="Y5" s="22">
        <f t="shared" si="3"/>
        <v>4.561154002438033</v>
      </c>
      <c r="Z5" s="22">
        <f t="shared" si="4"/>
        <v>4.9167005282405531</v>
      </c>
      <c r="AA5" s="22">
        <f t="shared" si="5"/>
        <v>4.0938642828118654</v>
      </c>
      <c r="AB5" s="22">
        <f t="shared" si="6"/>
        <v>9.1426249492076395E-2</v>
      </c>
      <c r="AC5" s="22">
        <f t="shared" si="7"/>
        <v>0.91426249492076395</v>
      </c>
      <c r="AD5" s="17">
        <f t="shared" si="8"/>
        <v>9.0105648110524186</v>
      </c>
      <c r="AE5" s="17">
        <f t="shared" si="9"/>
        <v>1.2009925558312655</v>
      </c>
      <c r="AF5" s="17">
        <f t="shared" si="10"/>
        <v>9.0105648110524186</v>
      </c>
      <c r="AG5" s="17">
        <f t="shared" si="11"/>
        <v>6.7431938236489231</v>
      </c>
      <c r="AH5" s="17">
        <f t="shared" si="12"/>
        <v>4.561154002438033</v>
      </c>
      <c r="AI5" s="17">
        <f t="shared" si="13"/>
        <v>6.7431938236489231</v>
      </c>
      <c r="AJ5" s="17">
        <f t="shared" si="14"/>
        <v>0.44493070751276442</v>
      </c>
      <c r="AK5" s="17">
        <f t="shared" si="15"/>
        <v>1.2009925558312655</v>
      </c>
    </row>
    <row r="6" spans="1:37" s="26" customFormat="1" ht="13.5" x14ac:dyDescent="0.15">
      <c r="A6" s="18" t="s">
        <v>74</v>
      </c>
      <c r="B6" s="26" t="s">
        <v>39</v>
      </c>
      <c r="C6" s="26">
        <v>54.55</v>
      </c>
      <c r="D6" s="26">
        <v>13.54</v>
      </c>
      <c r="E6" s="26">
        <v>1.43</v>
      </c>
      <c r="F6" s="26">
        <v>5.0999999999999996</v>
      </c>
      <c r="G6" s="26">
        <v>2.4</v>
      </c>
      <c r="H6" s="26">
        <v>6.84</v>
      </c>
      <c r="I6" s="26">
        <v>4.66</v>
      </c>
      <c r="J6" s="26">
        <v>4.47</v>
      </c>
      <c r="K6" s="26">
        <v>3.77</v>
      </c>
      <c r="L6" s="26">
        <v>0.1</v>
      </c>
      <c r="M6" s="26">
        <v>0.95</v>
      </c>
      <c r="N6" s="26">
        <v>0</v>
      </c>
      <c r="O6" s="26">
        <v>0</v>
      </c>
      <c r="P6" s="26">
        <v>0.06</v>
      </c>
      <c r="Q6" s="26">
        <v>100.14</v>
      </c>
      <c r="R6" s="21">
        <f t="shared" si="16"/>
        <v>97.81</v>
      </c>
      <c r="S6" s="25">
        <f t="shared" si="17"/>
        <v>55.771393518045187</v>
      </c>
      <c r="T6" s="22">
        <f t="shared" si="18"/>
        <v>13.843165320519374</v>
      </c>
      <c r="U6" s="25">
        <f t="shared" si="19"/>
        <v>1.4620181985482057</v>
      </c>
      <c r="V6" s="25">
        <f t="shared" si="0"/>
        <v>5.2141907780390548</v>
      </c>
      <c r="W6" s="25">
        <f t="shared" si="1"/>
        <v>2.4537368367242611</v>
      </c>
      <c r="X6" s="25">
        <f t="shared" si="2"/>
        <v>6.9931499846641447</v>
      </c>
      <c r="Y6" s="25">
        <f t="shared" si="3"/>
        <v>4.7643390246396073</v>
      </c>
      <c r="Z6" s="25">
        <f t="shared" si="4"/>
        <v>4.5700848583989364</v>
      </c>
      <c r="AA6" s="25">
        <f t="shared" si="5"/>
        <v>3.8544116143543605</v>
      </c>
      <c r="AB6" s="25">
        <f t="shared" si="6"/>
        <v>0.10223903486351088</v>
      </c>
      <c r="AC6" s="25">
        <f t="shared" si="7"/>
        <v>0.97127083120335345</v>
      </c>
      <c r="AD6" s="26">
        <f t="shared" si="8"/>
        <v>8.4244964727532974</v>
      </c>
      <c r="AE6" s="26">
        <f t="shared" si="9"/>
        <v>1.1856763925729441</v>
      </c>
      <c r="AF6" s="26">
        <f t="shared" si="10"/>
        <v>8.4244964727532974</v>
      </c>
      <c r="AG6" s="26">
        <f t="shared" si="11"/>
        <v>7.146508536959411</v>
      </c>
      <c r="AH6" s="26">
        <f t="shared" si="12"/>
        <v>4.7643390246396073</v>
      </c>
      <c r="AI6" s="26">
        <f t="shared" si="13"/>
        <v>7.146508536959411</v>
      </c>
      <c r="AJ6" s="26">
        <f t="shared" si="14"/>
        <v>0.50516986706056133</v>
      </c>
      <c r="AK6" s="26">
        <f t="shared" si="15"/>
        <v>1.1856763925729441</v>
      </c>
    </row>
    <row r="7" spans="1:37" s="26" customFormat="1" ht="13.5" x14ac:dyDescent="0.15">
      <c r="A7" s="18" t="s">
        <v>74</v>
      </c>
      <c r="B7" s="26" t="s">
        <v>40</v>
      </c>
      <c r="C7" s="26">
        <v>57.27</v>
      </c>
      <c r="D7" s="26">
        <v>13.31</v>
      </c>
      <c r="E7" s="26">
        <v>1.1599999999999999</v>
      </c>
      <c r="F7" s="26">
        <v>3.94</v>
      </c>
      <c r="G7" s="26">
        <v>1.61</v>
      </c>
      <c r="H7" s="26">
        <v>5.47</v>
      </c>
      <c r="I7" s="26">
        <v>3.38</v>
      </c>
      <c r="J7" s="26">
        <v>5.19</v>
      </c>
      <c r="K7" s="26">
        <v>4.25</v>
      </c>
      <c r="L7" s="26">
        <v>0.08</v>
      </c>
      <c r="M7" s="26">
        <v>0.77</v>
      </c>
      <c r="N7" s="26">
        <v>0</v>
      </c>
      <c r="O7" s="26">
        <v>0</v>
      </c>
      <c r="P7" s="26">
        <v>1.82</v>
      </c>
      <c r="Q7" s="26">
        <v>99.43</v>
      </c>
      <c r="R7" s="21">
        <f t="shared" si="16"/>
        <v>96.429999999999978</v>
      </c>
      <c r="S7" s="25">
        <f t="shared" si="17"/>
        <v>59.390231255833257</v>
      </c>
      <c r="T7" s="22">
        <f t="shared" si="18"/>
        <v>13.802758477652185</v>
      </c>
      <c r="U7" s="25">
        <f t="shared" si="19"/>
        <v>1.2029451415534587</v>
      </c>
      <c r="V7" s="25">
        <f t="shared" si="0"/>
        <v>4.0858653945867474</v>
      </c>
      <c r="W7" s="25">
        <f t="shared" si="1"/>
        <v>1.6696048947423006</v>
      </c>
      <c r="X7" s="25">
        <f t="shared" si="2"/>
        <v>5.6725085554288102</v>
      </c>
      <c r="Y7" s="25">
        <f t="shared" si="3"/>
        <v>3.505133257285078</v>
      </c>
      <c r="Z7" s="25">
        <f t="shared" si="4"/>
        <v>5.3821424867779752</v>
      </c>
      <c r="AA7" s="25">
        <f t="shared" si="5"/>
        <v>4.4073421134501718</v>
      </c>
      <c r="AB7" s="25">
        <f t="shared" si="6"/>
        <v>8.2961733900238532E-2</v>
      </c>
      <c r="AC7" s="25">
        <f t="shared" si="7"/>
        <v>0.79850668878979592</v>
      </c>
      <c r="AD7" s="26">
        <f t="shared" si="8"/>
        <v>9.7894846002281461</v>
      </c>
      <c r="AE7" s="26">
        <f t="shared" si="9"/>
        <v>1.2211764705882355</v>
      </c>
      <c r="AF7" s="26">
        <f t="shared" si="10"/>
        <v>9.7894846002281461</v>
      </c>
      <c r="AG7" s="26">
        <f t="shared" si="11"/>
        <v>5.346883749870373</v>
      </c>
      <c r="AH7" s="26">
        <f t="shared" si="12"/>
        <v>3.505133257285078</v>
      </c>
      <c r="AI7" s="26">
        <f t="shared" si="13"/>
        <v>5.346883749870373</v>
      </c>
      <c r="AJ7" s="26">
        <f t="shared" si="14"/>
        <v>0.41096919609316307</v>
      </c>
      <c r="AK7" s="26">
        <f t="shared" si="15"/>
        <v>1.2211764705882355</v>
      </c>
    </row>
    <row r="8" spans="1:37" s="26" customFormat="1" ht="13.5" x14ac:dyDescent="0.15">
      <c r="A8" s="18" t="s">
        <v>74</v>
      </c>
      <c r="B8" s="26" t="s">
        <v>41</v>
      </c>
      <c r="C8" s="26">
        <v>58.12</v>
      </c>
      <c r="D8" s="26">
        <v>13.41</v>
      </c>
      <c r="E8" s="26">
        <v>1.17</v>
      </c>
      <c r="F8" s="26">
        <v>3.96</v>
      </c>
      <c r="G8" s="26">
        <v>1.44</v>
      </c>
      <c r="H8" s="26">
        <v>5.34</v>
      </c>
      <c r="I8" s="26">
        <v>3.35</v>
      </c>
      <c r="J8" s="26">
        <v>5.3</v>
      </c>
      <c r="K8" s="26">
        <v>4.04</v>
      </c>
      <c r="L8" s="26">
        <v>0.08</v>
      </c>
      <c r="M8" s="26">
        <v>0.72</v>
      </c>
      <c r="N8" s="26">
        <v>0</v>
      </c>
      <c r="O8" s="26">
        <v>0</v>
      </c>
      <c r="P8" s="26">
        <v>0.9</v>
      </c>
      <c r="Q8" s="26">
        <v>100.02</v>
      </c>
      <c r="R8" s="21">
        <f t="shared" si="16"/>
        <v>96.929999999999993</v>
      </c>
      <c r="S8" s="25">
        <f t="shared" si="17"/>
        <v>59.960796451047152</v>
      </c>
      <c r="T8" s="22">
        <f t="shared" si="18"/>
        <v>13.834726090993502</v>
      </c>
      <c r="U8" s="25">
        <f t="shared" si="19"/>
        <v>1.2070566388115136</v>
      </c>
      <c r="V8" s="25">
        <f t="shared" si="0"/>
        <v>4.0854224698235839</v>
      </c>
      <c r="W8" s="25">
        <f t="shared" si="1"/>
        <v>1.4856081708449398</v>
      </c>
      <c r="X8" s="25">
        <f t="shared" si="2"/>
        <v>5.5091303002166514</v>
      </c>
      <c r="Y8" s="25">
        <f t="shared" si="3"/>
        <v>3.456102341896214</v>
      </c>
      <c r="Z8" s="25">
        <f t="shared" si="4"/>
        <v>5.4678634065820697</v>
      </c>
      <c r="AA8" s="25">
        <f t="shared" si="5"/>
        <v>4.1679562570927473</v>
      </c>
      <c r="AB8" s="25">
        <f t="shared" si="6"/>
        <v>8.2533787269163314E-2</v>
      </c>
      <c r="AC8" s="25">
        <f t="shared" si="7"/>
        <v>0.7428040854224699</v>
      </c>
      <c r="AD8" s="26">
        <f t="shared" si="8"/>
        <v>9.6358196636748161</v>
      </c>
      <c r="AE8" s="26">
        <f t="shared" si="9"/>
        <v>1.3118811881188119</v>
      </c>
      <c r="AF8" s="26">
        <f t="shared" si="10"/>
        <v>9.6358196636748161</v>
      </c>
      <c r="AG8" s="26">
        <f t="shared" si="11"/>
        <v>5.1624883936861652</v>
      </c>
      <c r="AH8" s="26">
        <f t="shared" si="12"/>
        <v>3.456102341896214</v>
      </c>
      <c r="AI8" s="26">
        <f t="shared" si="13"/>
        <v>5.1624883936861652</v>
      </c>
      <c r="AJ8" s="26">
        <f t="shared" si="14"/>
        <v>0.39821029082774045</v>
      </c>
      <c r="AK8" s="26">
        <f t="shared" si="15"/>
        <v>1.3118811881188119</v>
      </c>
    </row>
    <row r="9" spans="1:37" s="26" customFormat="1" ht="13.5" x14ac:dyDescent="0.15">
      <c r="A9" s="18" t="s">
        <v>74</v>
      </c>
      <c r="B9" s="26" t="s">
        <v>47</v>
      </c>
      <c r="C9" s="26">
        <v>60.5</v>
      </c>
      <c r="D9" s="26">
        <v>14.15</v>
      </c>
      <c r="E9" s="26">
        <v>1.1200000000000001</v>
      </c>
      <c r="F9" s="26">
        <v>3.48</v>
      </c>
      <c r="G9" s="26">
        <v>1.46</v>
      </c>
      <c r="H9" s="26">
        <v>4.55</v>
      </c>
      <c r="I9" s="26">
        <v>2.97</v>
      </c>
      <c r="J9" s="26">
        <v>5.54</v>
      </c>
      <c r="K9" s="26">
        <v>4.22</v>
      </c>
      <c r="L9" s="26">
        <v>7.0000000000000007E-2</v>
      </c>
      <c r="M9" s="26">
        <v>0.76</v>
      </c>
      <c r="N9" s="26">
        <v>0</v>
      </c>
      <c r="O9" s="26">
        <v>0</v>
      </c>
      <c r="P9" s="26">
        <v>1.37</v>
      </c>
      <c r="R9" s="21">
        <f t="shared" si="16"/>
        <v>98.820000000000007</v>
      </c>
      <c r="S9" s="25">
        <f>C9*100/$R9</f>
        <v>61.222424610402747</v>
      </c>
      <c r="T9" s="22">
        <f t="shared" si="18"/>
        <v>14.318963772515684</v>
      </c>
      <c r="U9" s="25">
        <f>E9*100/R9</f>
        <v>1.1333738109694393</v>
      </c>
      <c r="V9" s="25">
        <f t="shared" ref="V9:AC10" si="20">F9*100/$R9</f>
        <v>3.521554341226472</v>
      </c>
      <c r="W9" s="25">
        <f t="shared" si="20"/>
        <v>1.4774337178708763</v>
      </c>
      <c r="X9" s="25">
        <f t="shared" si="20"/>
        <v>4.6043311070633468</v>
      </c>
      <c r="Y9" s="25">
        <f t="shared" si="20"/>
        <v>3.0054644808743167</v>
      </c>
      <c r="Z9" s="25">
        <f t="shared" si="20"/>
        <v>5.6061526006881195</v>
      </c>
      <c r="AA9" s="25">
        <f t="shared" si="20"/>
        <v>4.2703906091884232</v>
      </c>
      <c r="AB9" s="25">
        <f t="shared" si="20"/>
        <v>7.0835863185589959E-2</v>
      </c>
      <c r="AC9" s="25">
        <f t="shared" si="20"/>
        <v>0.76907508601497665</v>
      </c>
      <c r="AD9" s="26">
        <f t="shared" si="8"/>
        <v>9.8765432098765427</v>
      </c>
      <c r="AE9" s="26">
        <f t="shared" si="9"/>
        <v>1.3127962085308056</v>
      </c>
      <c r="AF9" s="26">
        <f t="shared" si="10"/>
        <v>9.8765432098765427</v>
      </c>
      <c r="AG9" s="26">
        <f t="shared" si="11"/>
        <v>4.6468326249747012</v>
      </c>
      <c r="AH9" s="26">
        <f t="shared" si="12"/>
        <v>3.0054644808743167</v>
      </c>
      <c r="AI9" s="26">
        <f t="shared" si="13"/>
        <v>4.6468326249747012</v>
      </c>
      <c r="AJ9" s="26">
        <f t="shared" si="14"/>
        <v>0.32155477031802121</v>
      </c>
      <c r="AK9" s="26">
        <f t="shared" si="15"/>
        <v>1.3127962085308056</v>
      </c>
    </row>
    <row r="10" spans="1:37" s="26" customFormat="1" ht="13.5" x14ac:dyDescent="0.15">
      <c r="A10" s="18" t="s">
        <v>74</v>
      </c>
      <c r="B10" s="26" t="s">
        <v>48</v>
      </c>
      <c r="C10" s="26">
        <v>58.4</v>
      </c>
      <c r="D10" s="26">
        <v>13.88</v>
      </c>
      <c r="E10" s="26">
        <v>1.1399999999999999</v>
      </c>
      <c r="F10" s="26">
        <v>3.78</v>
      </c>
      <c r="G10" s="26">
        <v>1.55</v>
      </c>
      <c r="H10" s="26">
        <v>5.36</v>
      </c>
      <c r="I10" s="26">
        <v>3.28</v>
      </c>
      <c r="J10" s="26">
        <v>5.34</v>
      </c>
      <c r="K10" s="26">
        <v>4.05</v>
      </c>
      <c r="L10" s="26">
        <v>0.08</v>
      </c>
      <c r="M10" s="26">
        <v>0.76</v>
      </c>
      <c r="N10" s="26">
        <v>0</v>
      </c>
      <c r="O10" s="26">
        <v>0</v>
      </c>
      <c r="P10" s="26">
        <v>-0.45</v>
      </c>
      <c r="Q10" s="26">
        <v>100.07</v>
      </c>
      <c r="R10" s="21">
        <f t="shared" si="16"/>
        <v>97.62</v>
      </c>
      <c r="S10" s="25">
        <f>C10*100/$R10</f>
        <v>59.823806597008804</v>
      </c>
      <c r="T10" s="22">
        <f t="shared" si="18"/>
        <v>14.218397869289079</v>
      </c>
      <c r="U10" s="26">
        <f>E10*100/R10</f>
        <v>1.1677934849416101</v>
      </c>
      <c r="V10" s="26">
        <f t="shared" si="20"/>
        <v>3.872157344806392</v>
      </c>
      <c r="W10" s="26">
        <f t="shared" si="20"/>
        <v>1.5877893874206104</v>
      </c>
      <c r="X10" s="26">
        <f t="shared" si="20"/>
        <v>5.4906781397254658</v>
      </c>
      <c r="Y10" s="26">
        <f t="shared" si="20"/>
        <v>3.3599672198320016</v>
      </c>
      <c r="Z10" s="26">
        <f t="shared" si="20"/>
        <v>5.4701905347264903</v>
      </c>
      <c r="AA10" s="26">
        <f t="shared" si="20"/>
        <v>4.1487400122925626</v>
      </c>
      <c r="AB10" s="26">
        <f t="shared" si="20"/>
        <v>8.1950419995902482E-2</v>
      </c>
      <c r="AC10" s="26">
        <f t="shared" si="20"/>
        <v>0.77852898996107356</v>
      </c>
      <c r="AD10" s="26">
        <f t="shared" ref="AD10:AD31" si="21">Z10+AA10</f>
        <v>9.6189305470190529</v>
      </c>
      <c r="AE10" s="26">
        <f t="shared" ref="AE10:AE31" si="22">Z10/AA10</f>
        <v>1.3185185185185186</v>
      </c>
      <c r="AF10" s="26">
        <f t="shared" ref="AF10:AF31" si="23">AD10</f>
        <v>9.6189305470190529</v>
      </c>
      <c r="AG10" s="26">
        <f t="shared" ref="AG10:AG31" si="24">W10+0.9*V10</f>
        <v>5.0727309977463628</v>
      </c>
      <c r="AH10" s="26">
        <f t="shared" ref="AH10:AH31" si="25">Y10</f>
        <v>3.3599672198320016</v>
      </c>
      <c r="AI10" s="26">
        <f t="shared" ref="AI10:AI31" si="26">W10+0.9*V10</f>
        <v>5.0727309977463628</v>
      </c>
      <c r="AJ10" s="26">
        <f t="shared" ref="AJ10:AJ31" si="27">X10/T10</f>
        <v>0.3861671469740634</v>
      </c>
      <c r="AK10" s="26">
        <f t="shared" ref="AK10:AK31" si="28">Z10/AA10</f>
        <v>1.3185185185185186</v>
      </c>
    </row>
    <row r="11" spans="1:37" s="26" customFormat="1" ht="13.5" x14ac:dyDescent="0.15">
      <c r="A11" s="18" t="s">
        <v>74</v>
      </c>
      <c r="B11" s="26" t="s">
        <v>42</v>
      </c>
      <c r="C11" s="27">
        <v>61.71</v>
      </c>
      <c r="D11" s="27">
        <v>13.72</v>
      </c>
      <c r="E11" s="27">
        <v>1.08</v>
      </c>
      <c r="F11" s="27">
        <v>4.0599999999999996</v>
      </c>
      <c r="G11" s="27">
        <v>0.76</v>
      </c>
      <c r="H11" s="27">
        <v>4.34</v>
      </c>
      <c r="I11" s="27">
        <v>2.65</v>
      </c>
      <c r="J11" s="27">
        <v>5.69</v>
      </c>
      <c r="K11" s="27">
        <v>4.25</v>
      </c>
      <c r="L11" s="28">
        <v>7.0000000000000007E-2</v>
      </c>
      <c r="M11" s="28">
        <v>0.71</v>
      </c>
      <c r="N11" s="27">
        <v>0</v>
      </c>
      <c r="O11" s="27">
        <v>0</v>
      </c>
      <c r="P11" s="26">
        <v>-0.38</v>
      </c>
      <c r="Q11" s="27">
        <v>100.3</v>
      </c>
      <c r="R11" s="21">
        <f t="shared" si="16"/>
        <v>99.04</v>
      </c>
      <c r="S11" s="25">
        <f t="shared" ref="S11:S31" si="29">C11*100/$R11</f>
        <v>62.308158319870756</v>
      </c>
      <c r="T11" s="22">
        <f t="shared" si="18"/>
        <v>13.852988691437803</v>
      </c>
      <c r="U11" s="26">
        <f t="shared" ref="U11:U31" si="30">E11*100/R11</f>
        <v>1.0904684975767367</v>
      </c>
      <c r="V11" s="26">
        <f t="shared" ref="V11:V31" si="31">F11*100/$R11</f>
        <v>4.0993537964458797</v>
      </c>
      <c r="W11" s="26">
        <f t="shared" ref="W11:W31" si="32">G11*100/$R11</f>
        <v>0.76736672051696275</v>
      </c>
      <c r="X11" s="26">
        <f t="shared" ref="X11:X31" si="33">H11*100/$R11</f>
        <v>4.3820678513731819</v>
      </c>
      <c r="Y11" s="26">
        <f t="shared" ref="Y11:Y31" si="34">I11*100/$R11</f>
        <v>2.6756865912762517</v>
      </c>
      <c r="Z11" s="26">
        <f t="shared" ref="Z11:Z31" si="35">J11*100/$R11</f>
        <v>5.7451534733441028</v>
      </c>
      <c r="AA11" s="26">
        <f t="shared" ref="AA11:AA31" si="36">K11*100/$R11</f>
        <v>4.2911954765751208</v>
      </c>
      <c r="AB11" s="26">
        <f t="shared" ref="AB11:AB31" si="37">L11*100/$R11</f>
        <v>7.0678513731825529E-2</v>
      </c>
      <c r="AC11" s="26">
        <f t="shared" ref="AC11:AC31" si="38">M11*100/$R11</f>
        <v>0.71688206785137309</v>
      </c>
      <c r="AD11" s="26">
        <f t="shared" si="21"/>
        <v>10.036348949919223</v>
      </c>
      <c r="AE11" s="26">
        <f t="shared" si="22"/>
        <v>1.3388235294117647</v>
      </c>
      <c r="AF11" s="26">
        <f t="shared" si="23"/>
        <v>10.036348949919223</v>
      </c>
      <c r="AG11" s="26">
        <f t="shared" si="24"/>
        <v>4.4567851373182545</v>
      </c>
      <c r="AH11" s="26">
        <f t="shared" si="25"/>
        <v>2.6756865912762517</v>
      </c>
      <c r="AI11" s="26">
        <f t="shared" si="26"/>
        <v>4.4567851373182545</v>
      </c>
      <c r="AJ11" s="26">
        <f t="shared" si="27"/>
        <v>0.31632653061224486</v>
      </c>
      <c r="AK11" s="26">
        <f t="shared" si="28"/>
        <v>1.3388235294117647</v>
      </c>
    </row>
    <row r="12" spans="1:37" s="26" customFormat="1" ht="13.5" x14ac:dyDescent="0.15">
      <c r="A12" s="18" t="s">
        <v>74</v>
      </c>
      <c r="B12" s="26" t="s">
        <v>43</v>
      </c>
      <c r="C12" s="27">
        <v>61.16</v>
      </c>
      <c r="D12" s="27">
        <v>14.03</v>
      </c>
      <c r="E12" s="27">
        <v>1.1200000000000001</v>
      </c>
      <c r="F12" s="27">
        <v>3.55</v>
      </c>
      <c r="G12" s="27">
        <v>1.1599999999999999</v>
      </c>
      <c r="H12" s="27">
        <v>4.4400000000000004</v>
      </c>
      <c r="I12" s="27">
        <v>2.8</v>
      </c>
      <c r="J12" s="27">
        <v>5.74</v>
      </c>
      <c r="K12" s="27">
        <v>4.3099999999999996</v>
      </c>
      <c r="L12" s="28">
        <v>0.06</v>
      </c>
      <c r="M12" s="28">
        <v>0.77</v>
      </c>
      <c r="N12" s="27">
        <v>0</v>
      </c>
      <c r="O12" s="27">
        <v>0</v>
      </c>
      <c r="P12" s="26">
        <v>-0.48</v>
      </c>
      <c r="Q12" s="27">
        <v>100.38</v>
      </c>
      <c r="R12" s="21">
        <f t="shared" si="16"/>
        <v>99.139999999999986</v>
      </c>
      <c r="S12" s="26">
        <f t="shared" si="29"/>
        <v>61.690538632237249</v>
      </c>
      <c r="T12" s="22">
        <f t="shared" si="18"/>
        <v>14.151704660076661</v>
      </c>
      <c r="U12" s="26">
        <f t="shared" si="30"/>
        <v>1.1297155537623567</v>
      </c>
      <c r="V12" s="26">
        <f t="shared" si="31"/>
        <v>3.5807948355860404</v>
      </c>
      <c r="W12" s="26">
        <f t="shared" si="32"/>
        <v>1.1700625378252976</v>
      </c>
      <c r="X12" s="26">
        <f t="shared" si="33"/>
        <v>4.4785152309864849</v>
      </c>
      <c r="Y12" s="26">
        <f t="shared" si="34"/>
        <v>2.8242888844058909</v>
      </c>
      <c r="Z12" s="26">
        <f t="shared" si="35"/>
        <v>5.7897922130320767</v>
      </c>
      <c r="AA12" s="26">
        <f t="shared" si="36"/>
        <v>4.3473875327819247</v>
      </c>
      <c r="AB12" s="26">
        <f t="shared" si="37"/>
        <v>6.0520476094411954E-2</v>
      </c>
      <c r="AC12" s="26">
        <f t="shared" si="38"/>
        <v>0.77667944321162008</v>
      </c>
      <c r="AD12" s="26">
        <f t="shared" si="21"/>
        <v>10.137179745814002</v>
      </c>
      <c r="AE12" s="26">
        <f t="shared" si="22"/>
        <v>1.3317865429234341</v>
      </c>
      <c r="AF12" s="26">
        <f t="shared" si="23"/>
        <v>10.137179745814002</v>
      </c>
      <c r="AG12" s="26">
        <f t="shared" si="24"/>
        <v>4.3927778898527343</v>
      </c>
      <c r="AH12" s="26">
        <f t="shared" si="25"/>
        <v>2.8242888844058909</v>
      </c>
      <c r="AI12" s="26">
        <f t="shared" si="26"/>
        <v>4.3927778898527343</v>
      </c>
      <c r="AJ12" s="26">
        <f t="shared" si="27"/>
        <v>0.31646471846044194</v>
      </c>
      <c r="AK12" s="26">
        <f t="shared" si="28"/>
        <v>1.3317865429234341</v>
      </c>
    </row>
    <row r="13" spans="1:37" s="26" customFormat="1" ht="13.5" x14ac:dyDescent="0.15">
      <c r="A13" s="18" t="s">
        <v>74</v>
      </c>
      <c r="B13" s="26" t="s">
        <v>44</v>
      </c>
      <c r="C13" s="26">
        <v>61.07</v>
      </c>
      <c r="D13" s="26">
        <v>14.16</v>
      </c>
      <c r="E13" s="26">
        <v>1.1000000000000001</v>
      </c>
      <c r="F13" s="26">
        <v>3.36</v>
      </c>
      <c r="G13" s="26">
        <v>1.57</v>
      </c>
      <c r="H13" s="26">
        <v>4.63</v>
      </c>
      <c r="I13" s="26">
        <v>2.76</v>
      </c>
      <c r="J13" s="26">
        <v>5.41</v>
      </c>
      <c r="K13" s="26">
        <v>4.21</v>
      </c>
      <c r="L13" s="26">
        <v>7.0000000000000007E-2</v>
      </c>
      <c r="M13" s="26">
        <v>0.74</v>
      </c>
      <c r="N13" s="26">
        <v>0</v>
      </c>
      <c r="O13" s="26">
        <v>0</v>
      </c>
      <c r="P13" s="26">
        <v>-0.56000000000000005</v>
      </c>
      <c r="Q13" s="26">
        <v>100.38</v>
      </c>
      <c r="R13" s="21">
        <f t="shared" si="16"/>
        <v>99.07999999999997</v>
      </c>
      <c r="S13" s="26">
        <f t="shared" si="29"/>
        <v>61.637060960839747</v>
      </c>
      <c r="T13" s="22">
        <f t="shared" si="18"/>
        <v>14.291481631005253</v>
      </c>
      <c r="U13" s="26">
        <f t="shared" si="30"/>
        <v>1.1102139685102952</v>
      </c>
      <c r="V13" s="26">
        <f t="shared" si="31"/>
        <v>3.3911990310859923</v>
      </c>
      <c r="W13" s="26">
        <f t="shared" si="32"/>
        <v>1.5845781186919665</v>
      </c>
      <c r="X13" s="26">
        <f t="shared" si="33"/>
        <v>4.6729915220024241</v>
      </c>
      <c r="Y13" s="26">
        <f t="shared" si="34"/>
        <v>2.7856277755349219</v>
      </c>
      <c r="Z13" s="26">
        <f t="shared" si="35"/>
        <v>5.4602341542188144</v>
      </c>
      <c r="AA13" s="26">
        <f t="shared" si="36"/>
        <v>4.2490916431166745</v>
      </c>
      <c r="AB13" s="26">
        <f t="shared" si="37"/>
        <v>7.0649979814291511E-2</v>
      </c>
      <c r="AC13" s="26">
        <f t="shared" si="38"/>
        <v>0.74687121517965305</v>
      </c>
      <c r="AD13" s="26">
        <f t="shared" si="21"/>
        <v>9.7093257973354881</v>
      </c>
      <c r="AE13" s="26">
        <f t="shared" si="22"/>
        <v>1.2850356294536818</v>
      </c>
      <c r="AF13" s="26">
        <f t="shared" si="23"/>
        <v>9.7093257973354881</v>
      </c>
      <c r="AG13" s="26">
        <f t="shared" si="24"/>
        <v>4.6366572466693601</v>
      </c>
      <c r="AH13" s="26">
        <f t="shared" si="25"/>
        <v>2.7856277755349219</v>
      </c>
      <c r="AI13" s="26">
        <f t="shared" si="26"/>
        <v>4.6366572466693601</v>
      </c>
      <c r="AJ13" s="26">
        <f t="shared" si="27"/>
        <v>0.32697740112994356</v>
      </c>
      <c r="AK13" s="26">
        <f t="shared" si="28"/>
        <v>1.2850356294536818</v>
      </c>
    </row>
    <row r="14" spans="1:37" s="26" customFormat="1" ht="13.5" x14ac:dyDescent="0.15">
      <c r="A14" s="18" t="s">
        <v>74</v>
      </c>
      <c r="B14" s="26" t="s">
        <v>45</v>
      </c>
      <c r="C14" s="26">
        <v>61.41</v>
      </c>
      <c r="D14" s="26">
        <v>13.88</v>
      </c>
      <c r="E14" s="26">
        <v>1.1299999999999999</v>
      </c>
      <c r="F14" s="26">
        <v>3.45</v>
      </c>
      <c r="G14" s="26">
        <v>1.53</v>
      </c>
      <c r="H14" s="26">
        <v>4.6500000000000004</v>
      </c>
      <c r="I14" s="26">
        <v>2.82</v>
      </c>
      <c r="J14" s="26">
        <v>5.41</v>
      </c>
      <c r="K14" s="26">
        <v>4.0199999999999996</v>
      </c>
      <c r="L14" s="26">
        <v>7.0000000000000007E-2</v>
      </c>
      <c r="M14" s="26">
        <v>0.77</v>
      </c>
      <c r="N14" s="26">
        <v>0</v>
      </c>
      <c r="O14" s="26">
        <v>0</v>
      </c>
      <c r="P14" s="26">
        <v>-0.49</v>
      </c>
      <c r="Q14" s="26">
        <v>100.23</v>
      </c>
      <c r="R14" s="21">
        <f t="shared" si="16"/>
        <v>99.139999999999972</v>
      </c>
      <c r="S14" s="26">
        <f t="shared" si="29"/>
        <v>61.942707282630643</v>
      </c>
      <c r="T14" s="22">
        <f t="shared" si="18"/>
        <v>14.000403469840633</v>
      </c>
      <c r="U14" s="26">
        <f t="shared" si="30"/>
        <v>1.1398022997780917</v>
      </c>
      <c r="V14" s="26">
        <f t="shared" si="31"/>
        <v>3.4799273754286877</v>
      </c>
      <c r="W14" s="26">
        <f t="shared" si="32"/>
        <v>1.5432721404075049</v>
      </c>
      <c r="X14" s="26">
        <f t="shared" si="33"/>
        <v>4.6903368973169277</v>
      </c>
      <c r="Y14" s="26">
        <f t="shared" si="34"/>
        <v>2.8444623764373622</v>
      </c>
      <c r="Z14" s="26">
        <f t="shared" si="35"/>
        <v>5.456929594512812</v>
      </c>
      <c r="AA14" s="26">
        <f t="shared" si="36"/>
        <v>4.0548718983256009</v>
      </c>
      <c r="AB14" s="26">
        <f t="shared" si="37"/>
        <v>7.0607222110147291E-2</v>
      </c>
      <c r="AC14" s="26">
        <f t="shared" si="38"/>
        <v>0.77667944321162019</v>
      </c>
      <c r="AD14" s="26">
        <f t="shared" si="21"/>
        <v>9.511801492838412</v>
      </c>
      <c r="AE14" s="26">
        <f t="shared" si="22"/>
        <v>1.3457711442786071</v>
      </c>
      <c r="AF14" s="26">
        <f t="shared" si="23"/>
        <v>9.511801492838412</v>
      </c>
      <c r="AG14" s="26">
        <f t="shared" si="24"/>
        <v>4.6752067782933242</v>
      </c>
      <c r="AH14" s="26">
        <f t="shared" si="25"/>
        <v>2.8444623764373622</v>
      </c>
      <c r="AI14" s="26">
        <f t="shared" si="26"/>
        <v>4.6752067782933242</v>
      </c>
      <c r="AJ14" s="26">
        <f t="shared" si="27"/>
        <v>0.33501440922190212</v>
      </c>
      <c r="AK14" s="26">
        <f t="shared" si="28"/>
        <v>1.3457711442786071</v>
      </c>
    </row>
    <row r="15" spans="1:37" s="26" customFormat="1" ht="13.5" x14ac:dyDescent="0.15">
      <c r="A15" s="18" t="s">
        <v>74</v>
      </c>
      <c r="B15" s="26" t="s">
        <v>46</v>
      </c>
      <c r="C15" s="26">
        <v>60.6</v>
      </c>
      <c r="D15" s="26">
        <v>13.85</v>
      </c>
      <c r="E15" s="26">
        <v>1.1299999999999999</v>
      </c>
      <c r="F15" s="26">
        <v>4.49</v>
      </c>
      <c r="G15" s="26">
        <v>0.48</v>
      </c>
      <c r="H15" s="26">
        <v>5.08</v>
      </c>
      <c r="I15" s="26">
        <v>2.61</v>
      </c>
      <c r="J15" s="26">
        <v>5.67</v>
      </c>
      <c r="K15" s="26">
        <v>4.1399999999999997</v>
      </c>
      <c r="L15" s="26">
        <v>7.0000000000000007E-2</v>
      </c>
      <c r="M15" s="26">
        <v>0.73</v>
      </c>
      <c r="N15" s="26">
        <v>0</v>
      </c>
      <c r="O15" s="26">
        <v>0</v>
      </c>
      <c r="P15" s="26">
        <v>0.71</v>
      </c>
      <c r="Q15" s="26">
        <v>100.11</v>
      </c>
      <c r="R15" s="21">
        <f t="shared" si="16"/>
        <v>98.85</v>
      </c>
      <c r="S15" s="26">
        <f t="shared" si="29"/>
        <v>61.305007587253421</v>
      </c>
      <c r="T15" s="22">
        <f t="shared" si="18"/>
        <v>14.011127971674254</v>
      </c>
      <c r="U15" s="26">
        <f t="shared" si="30"/>
        <v>1.1431461810824481</v>
      </c>
      <c r="V15" s="26">
        <f t="shared" si="31"/>
        <v>4.5422357106727365</v>
      </c>
      <c r="W15" s="26">
        <f t="shared" si="32"/>
        <v>0.48558421851289835</v>
      </c>
      <c r="X15" s="26">
        <f t="shared" si="33"/>
        <v>5.1390996459281739</v>
      </c>
      <c r="Y15" s="26">
        <f t="shared" si="34"/>
        <v>2.6403641881638849</v>
      </c>
      <c r="Z15" s="26">
        <f t="shared" si="35"/>
        <v>5.7359635811836123</v>
      </c>
      <c r="AA15" s="26">
        <f t="shared" si="36"/>
        <v>4.1881638846737479</v>
      </c>
      <c r="AB15" s="26">
        <f t="shared" si="37"/>
        <v>7.0814365199797683E-2</v>
      </c>
      <c r="AC15" s="26">
        <f t="shared" si="38"/>
        <v>0.73849266565503291</v>
      </c>
      <c r="AD15" s="26">
        <f t="shared" si="21"/>
        <v>9.9241274658573602</v>
      </c>
      <c r="AE15" s="26">
        <f t="shared" si="22"/>
        <v>1.3695652173913047</v>
      </c>
      <c r="AF15" s="26">
        <f t="shared" si="23"/>
        <v>9.9241274658573602</v>
      </c>
      <c r="AG15" s="26">
        <f t="shared" si="24"/>
        <v>4.5735963581183618</v>
      </c>
      <c r="AH15" s="26">
        <f t="shared" si="25"/>
        <v>2.6403641881638849</v>
      </c>
      <c r="AI15" s="26">
        <f t="shared" si="26"/>
        <v>4.5735963581183618</v>
      </c>
      <c r="AJ15" s="26">
        <f t="shared" si="27"/>
        <v>0.3667870036101083</v>
      </c>
      <c r="AK15" s="26">
        <f t="shared" si="28"/>
        <v>1.3695652173913047</v>
      </c>
    </row>
    <row r="16" spans="1:37" s="26" customFormat="1" ht="13.5" x14ac:dyDescent="0.15">
      <c r="A16" s="18" t="s">
        <v>74</v>
      </c>
      <c r="B16" s="26" t="s">
        <v>50</v>
      </c>
      <c r="C16" s="26">
        <v>49.8</v>
      </c>
      <c r="D16" s="26">
        <v>13.65</v>
      </c>
      <c r="E16" s="26">
        <v>1.77</v>
      </c>
      <c r="F16" s="26">
        <v>3.27</v>
      </c>
      <c r="G16" s="26">
        <v>2.94</v>
      </c>
      <c r="H16" s="26">
        <v>7.2</v>
      </c>
      <c r="I16" s="26">
        <v>5.6</v>
      </c>
      <c r="J16" s="26">
        <v>4.7</v>
      </c>
      <c r="K16" s="26">
        <v>3.8</v>
      </c>
      <c r="L16" s="26">
        <v>0.12</v>
      </c>
      <c r="M16" s="26">
        <v>1.25</v>
      </c>
      <c r="N16" s="26">
        <v>3.8</v>
      </c>
      <c r="O16" s="26">
        <v>0.35</v>
      </c>
      <c r="P16" s="26">
        <v>-0.54</v>
      </c>
      <c r="Q16" s="26">
        <v>100.12</v>
      </c>
      <c r="R16" s="21">
        <f t="shared" si="16"/>
        <v>94.1</v>
      </c>
      <c r="S16" s="26">
        <f t="shared" si="29"/>
        <v>52.922422954303933</v>
      </c>
      <c r="T16" s="22">
        <f t="shared" si="18"/>
        <v>14.505844845908609</v>
      </c>
      <c r="U16" s="26">
        <f t="shared" si="30"/>
        <v>1.8809776833156218</v>
      </c>
      <c r="V16" s="26">
        <f t="shared" si="31"/>
        <v>3.4750265674814029</v>
      </c>
      <c r="W16" s="26">
        <f t="shared" si="32"/>
        <v>3.1243358129649312</v>
      </c>
      <c r="X16" s="26">
        <f t="shared" si="33"/>
        <v>7.6514346439957492</v>
      </c>
      <c r="Y16" s="26">
        <f t="shared" si="34"/>
        <v>5.9511158342189168</v>
      </c>
      <c r="Z16" s="26">
        <f t="shared" si="35"/>
        <v>4.9946865037194481</v>
      </c>
      <c r="AA16" s="26">
        <f t="shared" si="36"/>
        <v>4.0382571732199786</v>
      </c>
      <c r="AB16" s="26">
        <f t="shared" si="37"/>
        <v>0.1275239107332625</v>
      </c>
      <c r="AC16" s="26">
        <f t="shared" si="38"/>
        <v>1.328374070138151</v>
      </c>
      <c r="AD16" s="26">
        <f t="shared" si="21"/>
        <v>9.0329436769394267</v>
      </c>
      <c r="AE16" s="26">
        <f t="shared" si="22"/>
        <v>1.2368421052631582</v>
      </c>
      <c r="AF16" s="26">
        <f t="shared" si="23"/>
        <v>9.0329436769394267</v>
      </c>
      <c r="AG16" s="26">
        <f t="shared" si="24"/>
        <v>6.2518597236981943</v>
      </c>
      <c r="AH16" s="26">
        <f t="shared" si="25"/>
        <v>5.9511158342189168</v>
      </c>
      <c r="AI16" s="26">
        <f t="shared" si="26"/>
        <v>6.2518597236981943</v>
      </c>
      <c r="AJ16" s="26">
        <f t="shared" si="27"/>
        <v>0.52747252747252749</v>
      </c>
      <c r="AK16" s="26">
        <f t="shared" si="28"/>
        <v>1.2368421052631582</v>
      </c>
    </row>
    <row r="17" spans="1:37" ht="13.5" x14ac:dyDescent="0.15">
      <c r="A17" s="18" t="s">
        <v>74</v>
      </c>
      <c r="B17" s="26" t="s">
        <v>53</v>
      </c>
      <c r="C17" s="17">
        <v>56.95</v>
      </c>
      <c r="D17" s="17">
        <v>14.1</v>
      </c>
      <c r="E17" s="17">
        <v>1.36</v>
      </c>
      <c r="F17" s="17">
        <v>2.86</v>
      </c>
      <c r="G17" s="17">
        <v>2.57</v>
      </c>
      <c r="H17" s="17">
        <v>6.45</v>
      </c>
      <c r="I17" s="17">
        <v>3.8</v>
      </c>
      <c r="J17" s="17">
        <v>4.75</v>
      </c>
      <c r="K17" s="17">
        <v>3.89</v>
      </c>
      <c r="L17" s="17">
        <v>0.1</v>
      </c>
      <c r="M17" s="17">
        <v>0.99</v>
      </c>
      <c r="N17" s="17">
        <v>0.76</v>
      </c>
      <c r="O17" s="17">
        <v>0.25</v>
      </c>
      <c r="R17" s="21">
        <f t="shared" si="16"/>
        <v>97.819999999999979</v>
      </c>
      <c r="S17" s="17">
        <f t="shared" si="29"/>
        <v>58.219178082191796</v>
      </c>
      <c r="T17" s="22">
        <f t="shared" si="18"/>
        <v>14.414230218769172</v>
      </c>
      <c r="U17" s="17">
        <f t="shared" si="30"/>
        <v>1.390308730320998</v>
      </c>
      <c r="V17" s="17">
        <f t="shared" si="31"/>
        <v>2.9237374769985696</v>
      </c>
      <c r="W17" s="17">
        <f t="shared" si="32"/>
        <v>2.6272745859742388</v>
      </c>
      <c r="X17" s="17">
        <f t="shared" si="33"/>
        <v>6.593743610713557</v>
      </c>
      <c r="Y17" s="17">
        <f t="shared" si="34"/>
        <v>3.8846861582498473</v>
      </c>
      <c r="Z17" s="17">
        <f t="shared" si="35"/>
        <v>4.8558576978123096</v>
      </c>
      <c r="AA17" s="17">
        <f t="shared" si="36"/>
        <v>3.9766918830505018</v>
      </c>
      <c r="AB17" s="17">
        <f t="shared" si="37"/>
        <v>0.10222858311183809</v>
      </c>
      <c r="AC17" s="17">
        <f t="shared" si="38"/>
        <v>1.012062972807197</v>
      </c>
      <c r="AD17" s="17">
        <f t="shared" si="21"/>
        <v>8.8325495808628105</v>
      </c>
      <c r="AE17" s="17">
        <f t="shared" si="22"/>
        <v>1.2210796915167095</v>
      </c>
      <c r="AF17" s="17">
        <f t="shared" si="23"/>
        <v>8.8325495808628105</v>
      </c>
      <c r="AG17" s="17">
        <f t="shared" si="24"/>
        <v>5.2586383152729521</v>
      </c>
      <c r="AH17" s="17">
        <f t="shared" si="25"/>
        <v>3.8846861582498473</v>
      </c>
      <c r="AI17" s="17">
        <f t="shared" si="26"/>
        <v>5.2586383152729521</v>
      </c>
      <c r="AJ17" s="17">
        <f t="shared" si="27"/>
        <v>0.45744680851063829</v>
      </c>
      <c r="AK17" s="17">
        <f t="shared" si="28"/>
        <v>1.2210796915167095</v>
      </c>
    </row>
    <row r="18" spans="1:37" ht="12.75" customHeight="1" x14ac:dyDescent="0.15">
      <c r="A18" s="18" t="s">
        <v>74</v>
      </c>
      <c r="B18" s="26" t="s">
        <v>54</v>
      </c>
      <c r="C18" s="17">
        <v>57.5</v>
      </c>
      <c r="D18" s="17">
        <v>14.15</v>
      </c>
      <c r="E18" s="17">
        <v>1.32</v>
      </c>
      <c r="F18" s="17">
        <v>2.82</v>
      </c>
      <c r="G18" s="17">
        <v>2.54</v>
      </c>
      <c r="H18" s="17">
        <v>5.85</v>
      </c>
      <c r="I18" s="17">
        <v>3.36</v>
      </c>
      <c r="J18" s="17">
        <v>5.15</v>
      </c>
      <c r="K18" s="17">
        <v>4.0999999999999996</v>
      </c>
      <c r="L18" s="17">
        <v>0.09</v>
      </c>
      <c r="M18" s="17">
        <v>0.97</v>
      </c>
      <c r="N18" s="17">
        <v>0.7</v>
      </c>
      <c r="O18" s="17">
        <v>0.45</v>
      </c>
      <c r="R18" s="21">
        <f t="shared" si="16"/>
        <v>97.85</v>
      </c>
      <c r="S18" s="17">
        <f t="shared" si="29"/>
        <v>58.763413387838533</v>
      </c>
      <c r="T18" s="22">
        <f t="shared" si="18"/>
        <v>14.460909555442004</v>
      </c>
      <c r="U18" s="17">
        <f t="shared" si="30"/>
        <v>1.3490035769034237</v>
      </c>
      <c r="V18" s="17">
        <f t="shared" si="31"/>
        <v>2.8819621870209504</v>
      </c>
      <c r="W18" s="17">
        <f t="shared" si="32"/>
        <v>2.5958099131323458</v>
      </c>
      <c r="X18" s="17">
        <f t="shared" si="33"/>
        <v>5.9785385794583545</v>
      </c>
      <c r="Y18" s="17">
        <f t="shared" si="34"/>
        <v>3.4338272866632602</v>
      </c>
      <c r="Z18" s="17">
        <f t="shared" si="35"/>
        <v>5.2631578947368425</v>
      </c>
      <c r="AA18" s="17">
        <f t="shared" si="36"/>
        <v>4.1900868676545731</v>
      </c>
      <c r="AB18" s="17">
        <f t="shared" si="37"/>
        <v>9.1977516607051613E-2</v>
      </c>
      <c r="AC18" s="17">
        <f t="shared" si="38"/>
        <v>0.9913132345426674</v>
      </c>
      <c r="AD18" s="17">
        <f t="shared" si="21"/>
        <v>9.4532447623914155</v>
      </c>
      <c r="AE18" s="17">
        <f t="shared" si="22"/>
        <v>1.25609756097561</v>
      </c>
      <c r="AF18" s="17">
        <f t="shared" si="23"/>
        <v>9.4532447623914155</v>
      </c>
      <c r="AG18" s="17">
        <f t="shared" si="24"/>
        <v>5.1895758814512014</v>
      </c>
      <c r="AH18" s="17">
        <f t="shared" si="25"/>
        <v>3.4338272866632602</v>
      </c>
      <c r="AI18" s="17">
        <f t="shared" si="26"/>
        <v>5.1895758814512014</v>
      </c>
      <c r="AJ18" s="17">
        <f t="shared" si="27"/>
        <v>0.41342756183745577</v>
      </c>
      <c r="AK18" s="17">
        <f t="shared" si="28"/>
        <v>1.25609756097561</v>
      </c>
    </row>
    <row r="19" spans="1:37" ht="13.5" x14ac:dyDescent="0.15">
      <c r="A19" s="18" t="s">
        <v>74</v>
      </c>
      <c r="B19" s="17">
        <v>1</v>
      </c>
      <c r="C19" s="17">
        <v>57.44</v>
      </c>
      <c r="D19" s="17">
        <v>14.63</v>
      </c>
      <c r="E19" s="17">
        <v>1.3</v>
      </c>
      <c r="F19" s="17">
        <v>4.3899999999999997</v>
      </c>
      <c r="G19" s="17">
        <v>1.75</v>
      </c>
      <c r="H19" s="17">
        <v>6.12</v>
      </c>
      <c r="I19" s="17">
        <v>3.1</v>
      </c>
      <c r="J19" s="17">
        <v>4.92</v>
      </c>
      <c r="K19" s="17">
        <v>4.28</v>
      </c>
      <c r="L19" s="17">
        <v>0.06</v>
      </c>
      <c r="M19" s="17">
        <v>0.92</v>
      </c>
      <c r="N19" s="17">
        <v>0.77</v>
      </c>
      <c r="O19" s="17">
        <v>0</v>
      </c>
      <c r="R19" s="21">
        <f t="shared" si="16"/>
        <v>98.91</v>
      </c>
      <c r="S19" s="17">
        <f t="shared" si="29"/>
        <v>58.072995652613486</v>
      </c>
      <c r="T19" s="22">
        <f t="shared" si="18"/>
        <v>14.791224345364473</v>
      </c>
      <c r="U19" s="17">
        <f t="shared" si="30"/>
        <v>1.3143261550904863</v>
      </c>
      <c r="V19" s="17">
        <f t="shared" si="31"/>
        <v>4.4383783237286414</v>
      </c>
      <c r="W19" s="17">
        <f t="shared" si="32"/>
        <v>1.7692852087756548</v>
      </c>
      <c r="X19" s="17">
        <f t="shared" si="33"/>
        <v>6.1874431301182895</v>
      </c>
      <c r="Y19" s="17">
        <f t="shared" si="34"/>
        <v>3.1341623698311598</v>
      </c>
      <c r="Z19" s="17">
        <f t="shared" si="35"/>
        <v>4.9742189869578404</v>
      </c>
      <c r="AA19" s="17">
        <f t="shared" si="36"/>
        <v>4.3271661106056012</v>
      </c>
      <c r="AB19" s="17">
        <f t="shared" si="37"/>
        <v>6.0661207158022444E-2</v>
      </c>
      <c r="AC19" s="17">
        <f t="shared" si="38"/>
        <v>0.93013850975634416</v>
      </c>
      <c r="AD19" s="17">
        <f t="shared" si="21"/>
        <v>9.3013850975634416</v>
      </c>
      <c r="AE19" s="17">
        <f t="shared" si="22"/>
        <v>1.1495327102803738</v>
      </c>
      <c r="AF19" s="17">
        <f t="shared" si="23"/>
        <v>9.3013850975634416</v>
      </c>
      <c r="AG19" s="17">
        <f t="shared" si="24"/>
        <v>5.7638257001314317</v>
      </c>
      <c r="AH19" s="17">
        <f t="shared" si="25"/>
        <v>3.1341623698311598</v>
      </c>
      <c r="AI19" s="17">
        <f t="shared" si="26"/>
        <v>5.7638257001314317</v>
      </c>
      <c r="AJ19" s="17">
        <f t="shared" si="27"/>
        <v>0.41831852358168148</v>
      </c>
      <c r="AK19" s="17">
        <f t="shared" si="28"/>
        <v>1.1495327102803738</v>
      </c>
    </row>
    <row r="20" spans="1:37" ht="13.5" x14ac:dyDescent="0.15">
      <c r="A20" s="18" t="s">
        <v>74</v>
      </c>
      <c r="B20" s="17">
        <v>2</v>
      </c>
      <c r="C20" s="17">
        <v>55.53</v>
      </c>
      <c r="D20" s="17">
        <v>14.65</v>
      </c>
      <c r="E20" s="17">
        <v>1.62</v>
      </c>
      <c r="F20" s="17">
        <v>5.0999999999999996</v>
      </c>
      <c r="G20" s="17">
        <v>1.84</v>
      </c>
      <c r="H20" s="17">
        <v>6.44</v>
      </c>
      <c r="I20" s="17">
        <v>3.8</v>
      </c>
      <c r="J20" s="17">
        <v>4.9000000000000004</v>
      </c>
      <c r="K20" s="17">
        <v>3.8</v>
      </c>
      <c r="L20" s="17">
        <v>0.09</v>
      </c>
      <c r="M20" s="17">
        <v>0.91</v>
      </c>
      <c r="N20" s="17">
        <v>0</v>
      </c>
      <c r="O20" s="17">
        <v>0</v>
      </c>
      <c r="P20" s="17">
        <v>0.91</v>
      </c>
      <c r="R20" s="21">
        <f t="shared" si="16"/>
        <v>98.68</v>
      </c>
      <c r="S20" s="22">
        <f t="shared" si="29"/>
        <v>56.272800972841502</v>
      </c>
      <c r="T20" s="22">
        <f t="shared" si="18"/>
        <v>14.845966761248478</v>
      </c>
      <c r="U20" s="17">
        <f t="shared" si="30"/>
        <v>1.641670044588569</v>
      </c>
      <c r="V20" s="17">
        <f t="shared" si="31"/>
        <v>5.1682205107417909</v>
      </c>
      <c r="W20" s="17">
        <f t="shared" si="32"/>
        <v>1.8646128901499797</v>
      </c>
      <c r="X20" s="17">
        <f t="shared" si="33"/>
        <v>6.5261451155249288</v>
      </c>
      <c r="Y20" s="17">
        <f t="shared" si="34"/>
        <v>3.8508309687880016</v>
      </c>
      <c r="Z20" s="17">
        <f t="shared" si="35"/>
        <v>4.9655451965950546</v>
      </c>
      <c r="AA20" s="17">
        <f t="shared" si="36"/>
        <v>3.8508309687880016</v>
      </c>
      <c r="AB20" s="17">
        <f t="shared" si="37"/>
        <v>9.1203891366031617E-2</v>
      </c>
      <c r="AC20" s="17">
        <f t="shared" si="38"/>
        <v>0.9221726793676529</v>
      </c>
      <c r="AD20" s="17">
        <f t="shared" si="21"/>
        <v>8.8163761653830566</v>
      </c>
      <c r="AE20" s="17">
        <f t="shared" si="22"/>
        <v>1.2894736842105263</v>
      </c>
      <c r="AF20" s="17">
        <f t="shared" si="23"/>
        <v>8.8163761653830566</v>
      </c>
      <c r="AG20" s="17">
        <f t="shared" si="24"/>
        <v>6.5160113498175916</v>
      </c>
      <c r="AH20" s="17">
        <f t="shared" si="25"/>
        <v>3.8508309687880016</v>
      </c>
      <c r="AI20" s="17">
        <f t="shared" si="26"/>
        <v>6.5160113498175916</v>
      </c>
      <c r="AJ20" s="17">
        <f t="shared" si="27"/>
        <v>0.43959044368600686</v>
      </c>
      <c r="AK20" s="17">
        <f t="shared" si="28"/>
        <v>1.2894736842105263</v>
      </c>
    </row>
    <row r="21" spans="1:37" ht="13.5" x14ac:dyDescent="0.15">
      <c r="A21" s="18" t="s">
        <v>74</v>
      </c>
      <c r="B21" s="17">
        <v>3</v>
      </c>
      <c r="C21" s="17">
        <v>50.81</v>
      </c>
      <c r="D21" s="17">
        <v>14.03</v>
      </c>
      <c r="E21" s="17">
        <v>1.55</v>
      </c>
      <c r="F21" s="17">
        <v>3.14</v>
      </c>
      <c r="G21" s="17">
        <v>3.45</v>
      </c>
      <c r="H21" s="17">
        <v>9.5299999999999994</v>
      </c>
      <c r="I21" s="17">
        <v>3.95</v>
      </c>
      <c r="J21" s="17">
        <v>4.09</v>
      </c>
      <c r="K21" s="17">
        <v>3.89</v>
      </c>
      <c r="L21" s="17">
        <v>0.09</v>
      </c>
      <c r="M21" s="17">
        <v>1.02</v>
      </c>
      <c r="N21" s="17">
        <v>1.63</v>
      </c>
      <c r="O21" s="17">
        <v>0</v>
      </c>
      <c r="P21" s="30">
        <v>1.58</v>
      </c>
      <c r="Q21" s="27"/>
      <c r="R21" s="21">
        <f t="shared" si="16"/>
        <v>95.550000000000011</v>
      </c>
      <c r="S21" s="22">
        <f t="shared" si="29"/>
        <v>53.176347462061742</v>
      </c>
      <c r="T21" s="22">
        <f t="shared" si="18"/>
        <v>14.683411826268967</v>
      </c>
      <c r="U21" s="17">
        <f t="shared" si="30"/>
        <v>1.6221873364730506</v>
      </c>
      <c r="V21" s="17">
        <f t="shared" si="31"/>
        <v>3.2862375719518573</v>
      </c>
      <c r="W21" s="17">
        <f t="shared" si="32"/>
        <v>3.6106750392464675</v>
      </c>
      <c r="X21" s="17">
        <f t="shared" si="33"/>
        <v>9.9738356881213992</v>
      </c>
      <c r="Y21" s="17">
        <f t="shared" si="34"/>
        <v>4.1339612768184191</v>
      </c>
      <c r="Z21" s="17">
        <f t="shared" si="35"/>
        <v>4.280481423338566</v>
      </c>
      <c r="AA21" s="17">
        <f t="shared" si="36"/>
        <v>4.0711669283097853</v>
      </c>
      <c r="AB21" s="17">
        <f t="shared" si="37"/>
        <v>9.4191522762951327E-2</v>
      </c>
      <c r="AC21" s="17">
        <f t="shared" si="38"/>
        <v>1.0675039246467817</v>
      </c>
      <c r="AD21" s="17">
        <f t="shared" si="21"/>
        <v>8.3516483516483504</v>
      </c>
      <c r="AE21" s="17">
        <f t="shared" si="22"/>
        <v>1.051413881748072</v>
      </c>
      <c r="AF21" s="17">
        <f t="shared" si="23"/>
        <v>8.3516483516483504</v>
      </c>
      <c r="AG21" s="17">
        <f t="shared" si="24"/>
        <v>6.5682888540031392</v>
      </c>
      <c r="AH21" s="17">
        <f t="shared" si="25"/>
        <v>4.1339612768184191</v>
      </c>
      <c r="AI21" s="17">
        <f t="shared" si="26"/>
        <v>6.5682888540031392</v>
      </c>
      <c r="AJ21" s="17">
        <f t="shared" si="27"/>
        <v>0.67925873129009251</v>
      </c>
      <c r="AK21" s="17">
        <f t="shared" si="28"/>
        <v>1.051413881748072</v>
      </c>
    </row>
    <row r="22" spans="1:37" ht="13.5" x14ac:dyDescent="0.15">
      <c r="A22" s="18" t="s">
        <v>74</v>
      </c>
      <c r="B22" s="26">
        <v>4</v>
      </c>
      <c r="C22" s="17">
        <v>51.15</v>
      </c>
      <c r="D22" s="17">
        <v>14.36</v>
      </c>
      <c r="E22" s="17">
        <v>1.68</v>
      </c>
      <c r="F22" s="17">
        <v>3.61</v>
      </c>
      <c r="G22" s="17">
        <v>4.63</v>
      </c>
      <c r="H22" s="17">
        <v>7.6</v>
      </c>
      <c r="I22" s="17">
        <v>5.35</v>
      </c>
      <c r="J22" s="17">
        <v>3.62</v>
      </c>
      <c r="K22" s="17">
        <v>3.85</v>
      </c>
      <c r="L22" s="17">
        <v>0.13</v>
      </c>
      <c r="M22" s="17">
        <v>0.97</v>
      </c>
      <c r="N22" s="17">
        <v>0.92</v>
      </c>
      <c r="O22" s="17">
        <v>0</v>
      </c>
      <c r="P22" s="17">
        <v>2.02</v>
      </c>
      <c r="R22" s="21">
        <f t="shared" si="16"/>
        <v>96.949999999999974</v>
      </c>
      <c r="S22" s="22">
        <f t="shared" si="29"/>
        <v>52.759154203197539</v>
      </c>
      <c r="T22" s="22">
        <f t="shared" si="18"/>
        <v>14.811758638473444</v>
      </c>
      <c r="U22" s="17">
        <f t="shared" si="30"/>
        <v>1.7328519855595672</v>
      </c>
      <c r="V22" s="17">
        <f t="shared" si="31"/>
        <v>3.7235688499226414</v>
      </c>
      <c r="W22" s="17">
        <f t="shared" si="32"/>
        <v>4.7756575554409499</v>
      </c>
      <c r="X22" s="17">
        <f t="shared" si="33"/>
        <v>7.8390923156266137</v>
      </c>
      <c r="Y22" s="17">
        <f t="shared" si="34"/>
        <v>5.5183084063950503</v>
      </c>
      <c r="Z22" s="17">
        <f t="shared" si="35"/>
        <v>3.733883445074782</v>
      </c>
      <c r="AA22" s="17">
        <f t="shared" si="36"/>
        <v>3.9711191335740081</v>
      </c>
      <c r="AB22" s="17">
        <f t="shared" si="37"/>
        <v>0.13408973697782364</v>
      </c>
      <c r="AC22" s="17">
        <f t="shared" si="38"/>
        <v>1.0005157297576073</v>
      </c>
      <c r="AD22" s="17">
        <f t="shared" si="21"/>
        <v>7.7050025786487897</v>
      </c>
      <c r="AE22" s="17">
        <f t="shared" si="22"/>
        <v>0.94025974025974035</v>
      </c>
      <c r="AF22" s="17">
        <f t="shared" si="23"/>
        <v>7.7050025786487897</v>
      </c>
      <c r="AG22" s="17">
        <f t="shared" si="24"/>
        <v>8.1268695203713275</v>
      </c>
      <c r="AH22" s="17">
        <f t="shared" si="25"/>
        <v>5.5183084063950503</v>
      </c>
      <c r="AI22" s="17">
        <f t="shared" si="26"/>
        <v>8.1268695203713275</v>
      </c>
      <c r="AJ22" s="17">
        <f t="shared" si="27"/>
        <v>0.52924791086350975</v>
      </c>
      <c r="AK22" s="17">
        <f t="shared" si="28"/>
        <v>0.94025974025974035</v>
      </c>
    </row>
    <row r="23" spans="1:37" ht="13.5" x14ac:dyDescent="0.15">
      <c r="A23" s="18" t="s">
        <v>74</v>
      </c>
      <c r="B23" s="26">
        <v>5</v>
      </c>
      <c r="C23" s="17">
        <v>51.8</v>
      </c>
      <c r="D23" s="17">
        <v>14.8</v>
      </c>
      <c r="E23" s="17">
        <v>1.9</v>
      </c>
      <c r="F23" s="17">
        <v>4.62</v>
      </c>
      <c r="G23" s="17">
        <v>3.15</v>
      </c>
      <c r="H23" s="17">
        <v>7.04</v>
      </c>
      <c r="I23" s="17">
        <v>4.5</v>
      </c>
      <c r="J23" s="17">
        <v>4.2300000000000004</v>
      </c>
      <c r="K23" s="17">
        <v>3.75</v>
      </c>
      <c r="L23" s="17">
        <v>0.11</v>
      </c>
      <c r="M23" s="17">
        <v>1.1399999999999999</v>
      </c>
      <c r="N23" s="17">
        <v>0.88</v>
      </c>
      <c r="O23" s="17">
        <v>0</v>
      </c>
      <c r="P23" s="17">
        <v>1.91</v>
      </c>
      <c r="R23" s="21">
        <f t="shared" si="16"/>
        <v>97.04000000000002</v>
      </c>
      <c r="S23" s="22">
        <f t="shared" si="29"/>
        <v>53.380049464138487</v>
      </c>
      <c r="T23" s="22">
        <f t="shared" si="18"/>
        <v>15.251442704039569</v>
      </c>
      <c r="U23" s="17">
        <f t="shared" si="30"/>
        <v>1.95795548227535</v>
      </c>
      <c r="V23" s="17">
        <f t="shared" si="31"/>
        <v>4.7609233305853245</v>
      </c>
      <c r="W23" s="17">
        <f t="shared" si="32"/>
        <v>3.2460840890354485</v>
      </c>
      <c r="X23" s="17">
        <f t="shared" si="33"/>
        <v>7.2547403132728761</v>
      </c>
      <c r="Y23" s="17">
        <f t="shared" si="34"/>
        <v>4.6372629843363553</v>
      </c>
      <c r="Z23" s="17">
        <f t="shared" si="35"/>
        <v>4.359027205276174</v>
      </c>
      <c r="AA23" s="17">
        <f t="shared" si="36"/>
        <v>3.8643858202802961</v>
      </c>
      <c r="AB23" s="17">
        <f t="shared" si="37"/>
        <v>0.11335531739488869</v>
      </c>
      <c r="AC23" s="17">
        <f t="shared" si="38"/>
        <v>1.1747732893652099</v>
      </c>
      <c r="AD23" s="17">
        <f t="shared" si="21"/>
        <v>8.2234130255564697</v>
      </c>
      <c r="AE23" s="17">
        <f t="shared" si="22"/>
        <v>1.1280000000000001</v>
      </c>
      <c r="AF23" s="17">
        <f t="shared" si="23"/>
        <v>8.2234130255564697</v>
      </c>
      <c r="AG23" s="17">
        <f t="shared" si="24"/>
        <v>7.5309150865622403</v>
      </c>
      <c r="AH23" s="17">
        <f t="shared" si="25"/>
        <v>4.6372629843363553</v>
      </c>
      <c r="AI23" s="17">
        <f t="shared" si="26"/>
        <v>7.5309150865622403</v>
      </c>
      <c r="AJ23" s="17">
        <f t="shared" si="27"/>
        <v>0.4756756756756757</v>
      </c>
      <c r="AK23" s="17">
        <f t="shared" si="28"/>
        <v>1.1280000000000001</v>
      </c>
    </row>
    <row r="24" spans="1:37" ht="13.5" x14ac:dyDescent="0.15">
      <c r="A24" s="18" t="s">
        <v>74</v>
      </c>
      <c r="B24" s="17">
        <v>6</v>
      </c>
      <c r="C24" s="17">
        <v>51.74</v>
      </c>
      <c r="D24" s="17">
        <v>14.5</v>
      </c>
      <c r="E24" s="17">
        <v>1.87</v>
      </c>
      <c r="F24" s="17">
        <v>3.5</v>
      </c>
      <c r="G24" s="17">
        <v>4.66</v>
      </c>
      <c r="H24" s="17">
        <v>7.22</v>
      </c>
      <c r="I24" s="17">
        <v>4.82</v>
      </c>
      <c r="J24" s="17">
        <v>4.1500000000000004</v>
      </c>
      <c r="K24" s="17">
        <v>4.17</v>
      </c>
      <c r="L24" s="17">
        <v>0.11</v>
      </c>
      <c r="M24" s="17">
        <v>1.1100000000000001</v>
      </c>
      <c r="N24" s="17">
        <v>0.5</v>
      </c>
      <c r="O24" s="17">
        <v>0</v>
      </c>
      <c r="P24" s="17">
        <v>1.28</v>
      </c>
      <c r="R24" s="21">
        <f t="shared" si="16"/>
        <v>97.850000000000009</v>
      </c>
      <c r="S24" s="22">
        <f t="shared" si="29"/>
        <v>52.876852324987219</v>
      </c>
      <c r="T24" s="22">
        <f t="shared" si="18"/>
        <v>14.818599897802757</v>
      </c>
      <c r="U24" s="17">
        <f t="shared" si="30"/>
        <v>1.9110884006131832</v>
      </c>
      <c r="V24" s="17">
        <f t="shared" si="31"/>
        <v>3.5769034236075621</v>
      </c>
      <c r="W24" s="17">
        <f t="shared" si="32"/>
        <v>4.7623914154317832</v>
      </c>
      <c r="X24" s="17">
        <f t="shared" si="33"/>
        <v>7.3786407766990285</v>
      </c>
      <c r="Y24" s="17">
        <f t="shared" si="34"/>
        <v>4.9259070005109855</v>
      </c>
      <c r="Z24" s="17">
        <f t="shared" si="35"/>
        <v>4.2411854879918245</v>
      </c>
      <c r="AA24" s="17">
        <f t="shared" si="36"/>
        <v>4.261624936126724</v>
      </c>
      <c r="AB24" s="17">
        <f t="shared" si="37"/>
        <v>0.11241696474195195</v>
      </c>
      <c r="AC24" s="17">
        <f t="shared" si="38"/>
        <v>1.1343893714869699</v>
      </c>
      <c r="AD24" s="17">
        <f t="shared" si="21"/>
        <v>8.5028104241185485</v>
      </c>
      <c r="AE24" s="17">
        <f t="shared" si="22"/>
        <v>0.99520383693045589</v>
      </c>
      <c r="AF24" s="17">
        <f t="shared" si="23"/>
        <v>8.5028104241185485</v>
      </c>
      <c r="AG24" s="17">
        <f t="shared" si="24"/>
        <v>7.9816044966785888</v>
      </c>
      <c r="AH24" s="17">
        <f t="shared" si="25"/>
        <v>4.9259070005109855</v>
      </c>
      <c r="AI24" s="17">
        <f t="shared" si="26"/>
        <v>7.9816044966785888</v>
      </c>
      <c r="AJ24" s="17">
        <f t="shared" si="27"/>
        <v>0.49793103448275866</v>
      </c>
      <c r="AK24" s="17">
        <f t="shared" si="28"/>
        <v>0.99520383693045589</v>
      </c>
    </row>
    <row r="25" spans="1:37" ht="13.5" x14ac:dyDescent="0.15">
      <c r="A25" s="18" t="s">
        <v>74</v>
      </c>
      <c r="B25" s="17">
        <v>7</v>
      </c>
      <c r="C25" s="17">
        <v>49.83</v>
      </c>
      <c r="D25" s="17">
        <v>14.01</v>
      </c>
      <c r="E25" s="17">
        <v>1.73</v>
      </c>
      <c r="F25" s="17">
        <v>5.35</v>
      </c>
      <c r="G25" s="17">
        <v>3.3</v>
      </c>
      <c r="H25" s="17">
        <v>7.2</v>
      </c>
      <c r="I25" s="17">
        <v>5.21</v>
      </c>
      <c r="J25" s="17">
        <v>3.98</v>
      </c>
      <c r="K25" s="17">
        <v>3.55</v>
      </c>
      <c r="L25" s="17">
        <v>0.12</v>
      </c>
      <c r="M25" s="17">
        <v>1.04</v>
      </c>
      <c r="N25" s="17">
        <v>1.58</v>
      </c>
      <c r="O25" s="17">
        <v>0</v>
      </c>
      <c r="P25" s="17">
        <v>2.2999999999999998</v>
      </c>
      <c r="R25" s="21">
        <f t="shared" si="16"/>
        <v>95.32</v>
      </c>
      <c r="S25" s="22">
        <f t="shared" si="29"/>
        <v>52.276542173730597</v>
      </c>
      <c r="T25" s="22">
        <f t="shared" si="18"/>
        <v>14.69785984053714</v>
      </c>
      <c r="U25" s="17">
        <f t="shared" si="30"/>
        <v>1.8149391523289973</v>
      </c>
      <c r="V25" s="17">
        <f t="shared" si="31"/>
        <v>5.6126731011330264</v>
      </c>
      <c r="W25" s="17">
        <f t="shared" si="32"/>
        <v>3.4620226605119599</v>
      </c>
      <c r="X25" s="17">
        <f t="shared" si="33"/>
        <v>7.553503986571549</v>
      </c>
      <c r="Y25" s="17">
        <f t="shared" si="34"/>
        <v>5.4657994125052456</v>
      </c>
      <c r="Z25" s="17">
        <f t="shared" si="35"/>
        <v>4.1754091481326059</v>
      </c>
      <c r="AA25" s="17">
        <f t="shared" si="36"/>
        <v>3.7242971044901387</v>
      </c>
      <c r="AB25" s="17">
        <f t="shared" si="37"/>
        <v>0.12589173310952581</v>
      </c>
      <c r="AC25" s="17">
        <f t="shared" si="38"/>
        <v>1.0910616869492238</v>
      </c>
      <c r="AD25" s="17">
        <f t="shared" si="21"/>
        <v>7.8997062526227442</v>
      </c>
      <c r="AE25" s="17">
        <f t="shared" si="22"/>
        <v>1.1211267605633801</v>
      </c>
      <c r="AF25" s="17">
        <f t="shared" si="23"/>
        <v>7.8997062526227442</v>
      </c>
      <c r="AG25" s="17">
        <f t="shared" si="24"/>
        <v>8.5134284515316843</v>
      </c>
      <c r="AH25" s="17">
        <f t="shared" si="25"/>
        <v>5.4657994125052456</v>
      </c>
      <c r="AI25" s="17">
        <f t="shared" si="26"/>
        <v>8.5134284515316843</v>
      </c>
      <c r="AJ25" s="17">
        <f t="shared" si="27"/>
        <v>0.51391862955032119</v>
      </c>
      <c r="AK25" s="17">
        <f t="shared" si="28"/>
        <v>1.1211267605633801</v>
      </c>
    </row>
    <row r="26" spans="1:37" ht="13.5" x14ac:dyDescent="0.15">
      <c r="A26" s="18" t="s">
        <v>74</v>
      </c>
      <c r="B26" s="17">
        <v>8</v>
      </c>
      <c r="C26" s="17">
        <v>51.33</v>
      </c>
      <c r="D26" s="17">
        <v>14.5</v>
      </c>
      <c r="E26" s="17">
        <v>1.93</v>
      </c>
      <c r="F26" s="17">
        <v>3.94</v>
      </c>
      <c r="G26" s="17">
        <v>4.12</v>
      </c>
      <c r="H26" s="17">
        <v>7.44</v>
      </c>
      <c r="I26" s="17">
        <v>4.1500000000000004</v>
      </c>
      <c r="J26" s="17">
        <v>4.37</v>
      </c>
      <c r="K26" s="17">
        <v>3.84</v>
      </c>
      <c r="L26" s="17">
        <v>0.11</v>
      </c>
      <c r="M26" s="17">
        <v>1.23</v>
      </c>
      <c r="N26" s="17">
        <v>0.52</v>
      </c>
      <c r="O26" s="17">
        <v>0</v>
      </c>
      <c r="P26" s="17">
        <v>1.7</v>
      </c>
      <c r="R26" s="21">
        <f t="shared" si="16"/>
        <v>96.960000000000022</v>
      </c>
      <c r="S26" s="22">
        <f t="shared" si="29"/>
        <v>52.939356435643553</v>
      </c>
      <c r="T26" s="22">
        <f t="shared" si="18"/>
        <v>14.954620462046201</v>
      </c>
      <c r="U26" s="17">
        <f t="shared" si="30"/>
        <v>1.990511551155115</v>
      </c>
      <c r="V26" s="17">
        <f t="shared" si="31"/>
        <v>4.0635313531353123</v>
      </c>
      <c r="W26" s="17">
        <f t="shared" si="32"/>
        <v>4.2491749174917484</v>
      </c>
      <c r="X26" s="17">
        <f t="shared" si="33"/>
        <v>7.6732673267326712</v>
      </c>
      <c r="Y26" s="17">
        <f t="shared" si="34"/>
        <v>4.2801155115511547</v>
      </c>
      <c r="Z26" s="17">
        <f t="shared" si="35"/>
        <v>4.5070132013201309</v>
      </c>
      <c r="AA26" s="17">
        <f t="shared" si="36"/>
        <v>3.9603960396039595</v>
      </c>
      <c r="AB26" s="17">
        <f t="shared" si="37"/>
        <v>0.11344884488448842</v>
      </c>
      <c r="AC26" s="17">
        <f t="shared" si="38"/>
        <v>1.2685643564356432</v>
      </c>
      <c r="AD26" s="17">
        <f t="shared" si="21"/>
        <v>8.4674092409240913</v>
      </c>
      <c r="AE26" s="17">
        <f t="shared" si="22"/>
        <v>1.1380208333333333</v>
      </c>
      <c r="AF26" s="17">
        <f t="shared" si="23"/>
        <v>8.4674092409240913</v>
      </c>
      <c r="AG26" s="17">
        <f t="shared" si="24"/>
        <v>7.9063531353135295</v>
      </c>
      <c r="AH26" s="17">
        <f t="shared" si="25"/>
        <v>4.2801155115511547</v>
      </c>
      <c r="AI26" s="17">
        <f t="shared" si="26"/>
        <v>7.9063531353135295</v>
      </c>
      <c r="AJ26" s="17">
        <f t="shared" si="27"/>
        <v>0.51310344827586207</v>
      </c>
      <c r="AK26" s="17">
        <f t="shared" si="28"/>
        <v>1.1380208333333333</v>
      </c>
    </row>
    <row r="27" spans="1:37" ht="13.5" x14ac:dyDescent="0.15">
      <c r="A27" s="18" t="s">
        <v>74</v>
      </c>
      <c r="B27" s="31">
        <v>9</v>
      </c>
      <c r="C27" s="30">
        <v>51.46</v>
      </c>
      <c r="D27" s="30">
        <v>14.68</v>
      </c>
      <c r="E27" s="30">
        <v>1.98</v>
      </c>
      <c r="F27" s="30">
        <v>4.83</v>
      </c>
      <c r="G27" s="30">
        <v>4.8099999999999996</v>
      </c>
      <c r="H27" s="30">
        <v>7.5</v>
      </c>
      <c r="I27" s="30">
        <v>3.5</v>
      </c>
      <c r="J27" s="30">
        <v>4.01</v>
      </c>
      <c r="K27" s="30">
        <v>3.92</v>
      </c>
      <c r="L27" s="32">
        <v>0.13</v>
      </c>
      <c r="M27" s="32">
        <v>1.1499999999999999</v>
      </c>
      <c r="N27" s="17">
        <v>0.78</v>
      </c>
      <c r="O27" s="17">
        <v>0</v>
      </c>
      <c r="P27" s="30">
        <v>1.18</v>
      </c>
      <c r="Q27" s="30"/>
      <c r="R27" s="21">
        <f t="shared" si="16"/>
        <v>97.970000000000013</v>
      </c>
      <c r="S27" s="22">
        <f t="shared" si="29"/>
        <v>52.526283556190663</v>
      </c>
      <c r="T27" s="22">
        <f t="shared" si="18"/>
        <v>14.984178830254157</v>
      </c>
      <c r="U27" s="17">
        <f t="shared" si="30"/>
        <v>2.0210268449525364</v>
      </c>
      <c r="V27" s="17">
        <f t="shared" si="31"/>
        <v>4.9300806369296719</v>
      </c>
      <c r="W27" s="17">
        <f t="shared" si="32"/>
        <v>4.9096662243543934</v>
      </c>
      <c r="X27" s="17">
        <f t="shared" si="33"/>
        <v>7.6554047157293041</v>
      </c>
      <c r="Y27" s="17">
        <f t="shared" si="34"/>
        <v>3.5725222006736752</v>
      </c>
      <c r="Z27" s="17">
        <f t="shared" si="35"/>
        <v>4.0930897213432678</v>
      </c>
      <c r="AA27" s="17">
        <f t="shared" si="36"/>
        <v>4.0012248647545166</v>
      </c>
      <c r="AB27" s="17">
        <f t="shared" si="37"/>
        <v>0.13269368173930793</v>
      </c>
      <c r="AC27" s="17">
        <f t="shared" si="38"/>
        <v>1.1738287230784932</v>
      </c>
      <c r="AD27" s="17">
        <f t="shared" si="21"/>
        <v>8.0943145860977843</v>
      </c>
      <c r="AE27" s="17">
        <f t="shared" si="22"/>
        <v>1.0229591836734693</v>
      </c>
      <c r="AF27" s="17">
        <f t="shared" si="23"/>
        <v>8.0943145860977843</v>
      </c>
      <c r="AG27" s="17">
        <f t="shared" si="24"/>
        <v>9.3467387975910974</v>
      </c>
      <c r="AH27" s="17">
        <f t="shared" si="25"/>
        <v>3.5725222006736752</v>
      </c>
      <c r="AI27" s="17">
        <f t="shared" si="26"/>
        <v>9.3467387975910974</v>
      </c>
      <c r="AJ27" s="17">
        <f t="shared" si="27"/>
        <v>0.51089918256130795</v>
      </c>
      <c r="AK27" s="17">
        <f t="shared" si="28"/>
        <v>1.0229591836734693</v>
      </c>
    </row>
    <row r="28" spans="1:37" x14ac:dyDescent="0.15">
      <c r="A28" s="29" t="s">
        <v>75</v>
      </c>
      <c r="B28" s="31" t="s">
        <v>57</v>
      </c>
      <c r="C28" s="30">
        <v>47.42</v>
      </c>
      <c r="D28" s="30">
        <v>13.46</v>
      </c>
      <c r="E28" s="30">
        <v>1.95</v>
      </c>
      <c r="F28" s="30">
        <v>5.28</v>
      </c>
      <c r="G28" s="30">
        <v>3.5</v>
      </c>
      <c r="H28" s="30">
        <v>8.19</v>
      </c>
      <c r="I28" s="30">
        <v>7.17</v>
      </c>
      <c r="J28" s="30">
        <v>2.2999999999999998</v>
      </c>
      <c r="K28" s="30">
        <v>5.08</v>
      </c>
      <c r="L28" s="32">
        <v>0.14000000000000001</v>
      </c>
      <c r="M28" s="32">
        <v>1.34</v>
      </c>
      <c r="N28" s="17">
        <v>2.46</v>
      </c>
      <c r="O28" s="17">
        <v>0</v>
      </c>
      <c r="P28" s="30">
        <v>1.56</v>
      </c>
      <c r="Q28" s="30"/>
      <c r="R28" s="21">
        <f t="shared" si="16"/>
        <v>95.83</v>
      </c>
      <c r="S28" s="22">
        <f t="shared" si="29"/>
        <v>49.483460294271104</v>
      </c>
      <c r="T28" s="22">
        <f t="shared" si="18"/>
        <v>14.04570593759783</v>
      </c>
      <c r="U28" s="17">
        <f t="shared" si="30"/>
        <v>2.0348533862047375</v>
      </c>
      <c r="V28" s="17">
        <f t="shared" si="31"/>
        <v>5.5097568611082126</v>
      </c>
      <c r="W28" s="17">
        <f t="shared" si="32"/>
        <v>3.652300949598247</v>
      </c>
      <c r="X28" s="17">
        <f t="shared" si="33"/>
        <v>8.5463842220598973</v>
      </c>
      <c r="Y28" s="17">
        <f t="shared" si="34"/>
        <v>7.4819993738912656</v>
      </c>
      <c r="Z28" s="17">
        <f t="shared" si="35"/>
        <v>2.4000834811645619</v>
      </c>
      <c r="AA28" s="17">
        <f t="shared" si="36"/>
        <v>5.3010539497025988</v>
      </c>
      <c r="AB28" s="17">
        <f t="shared" si="37"/>
        <v>0.14609203798392989</v>
      </c>
      <c r="AC28" s="17">
        <f t="shared" si="38"/>
        <v>1.3983095064176145</v>
      </c>
      <c r="AD28" s="17">
        <f t="shared" si="21"/>
        <v>7.7011374308671607</v>
      </c>
      <c r="AE28" s="17">
        <f t="shared" si="22"/>
        <v>0.45275590551181094</v>
      </c>
      <c r="AF28" s="17">
        <f t="shared" si="23"/>
        <v>7.7011374308671607</v>
      </c>
      <c r="AG28" s="17">
        <f t="shared" si="24"/>
        <v>8.6110821245956384</v>
      </c>
      <c r="AH28" s="17">
        <f t="shared" si="25"/>
        <v>7.4819993738912656</v>
      </c>
      <c r="AI28" s="17">
        <f t="shared" si="26"/>
        <v>8.6110821245956384</v>
      </c>
      <c r="AJ28" s="17">
        <f t="shared" si="27"/>
        <v>0.60846953937592863</v>
      </c>
      <c r="AK28" s="17">
        <f t="shared" si="28"/>
        <v>0.45275590551181094</v>
      </c>
    </row>
    <row r="29" spans="1:37" x14ac:dyDescent="0.15">
      <c r="A29" s="29" t="s">
        <v>75</v>
      </c>
      <c r="B29" s="31" t="s">
        <v>58</v>
      </c>
      <c r="C29" s="30">
        <v>49.11</v>
      </c>
      <c r="D29" s="30">
        <v>13.12</v>
      </c>
      <c r="E29" s="30">
        <v>1.56</v>
      </c>
      <c r="F29" s="30">
        <v>3.93</v>
      </c>
      <c r="G29" s="30">
        <v>5.75</v>
      </c>
      <c r="H29" s="30">
        <v>8.4600000000000009</v>
      </c>
      <c r="I29" s="30">
        <v>8.06</v>
      </c>
      <c r="J29" s="30">
        <v>2.29</v>
      </c>
      <c r="K29" s="30">
        <v>2.95</v>
      </c>
      <c r="L29" s="32">
        <v>0.13</v>
      </c>
      <c r="M29" s="32">
        <v>0.7</v>
      </c>
      <c r="N29" s="17">
        <v>1.88</v>
      </c>
      <c r="O29" s="17">
        <v>0</v>
      </c>
      <c r="P29" s="30">
        <v>1.1399999999999999</v>
      </c>
      <c r="Q29" s="30"/>
      <c r="R29" s="21">
        <f t="shared" si="16"/>
        <v>96.060000000000016</v>
      </c>
      <c r="S29" s="22">
        <f t="shared" si="29"/>
        <v>51.124297314178627</v>
      </c>
      <c r="T29" s="22">
        <f t="shared" si="18"/>
        <v>13.65813033520716</v>
      </c>
      <c r="U29" s="17">
        <f t="shared" si="30"/>
        <v>1.6239850093691439</v>
      </c>
      <c r="V29" s="17">
        <f t="shared" si="31"/>
        <v>4.0911930043722666</v>
      </c>
      <c r="W29" s="17">
        <f t="shared" si="32"/>
        <v>5.9858421819696011</v>
      </c>
      <c r="X29" s="17">
        <f t="shared" si="33"/>
        <v>8.8069956277326664</v>
      </c>
      <c r="Y29" s="17">
        <f t="shared" si="34"/>
        <v>8.390589215073911</v>
      </c>
      <c r="Z29" s="17">
        <f t="shared" si="35"/>
        <v>2.3839267124713714</v>
      </c>
      <c r="AA29" s="17">
        <f t="shared" si="36"/>
        <v>3.0709972933583174</v>
      </c>
      <c r="AB29" s="17">
        <f t="shared" si="37"/>
        <v>0.13533208411409534</v>
      </c>
      <c r="AC29" s="17">
        <f t="shared" si="38"/>
        <v>0.72871122215282103</v>
      </c>
      <c r="AD29" s="17">
        <f t="shared" si="21"/>
        <v>5.4549240058296888</v>
      </c>
      <c r="AE29" s="17">
        <f t="shared" si="22"/>
        <v>0.77627118644067783</v>
      </c>
      <c r="AF29" s="17">
        <f t="shared" si="23"/>
        <v>5.4549240058296888</v>
      </c>
      <c r="AG29" s="17">
        <f t="shared" si="24"/>
        <v>9.667915885904641</v>
      </c>
      <c r="AH29" s="17">
        <f t="shared" si="25"/>
        <v>8.390589215073911</v>
      </c>
      <c r="AI29" s="17">
        <f t="shared" si="26"/>
        <v>9.667915885904641</v>
      </c>
      <c r="AJ29" s="17">
        <f t="shared" si="27"/>
        <v>0.64481707317073178</v>
      </c>
      <c r="AK29" s="17">
        <f t="shared" si="28"/>
        <v>0.77627118644067783</v>
      </c>
    </row>
    <row r="30" spans="1:37" x14ac:dyDescent="0.15">
      <c r="A30" s="29" t="s">
        <v>75</v>
      </c>
      <c r="B30" s="31" t="s">
        <v>59</v>
      </c>
      <c r="C30" s="17">
        <v>47.85</v>
      </c>
      <c r="D30" s="17">
        <v>12.89</v>
      </c>
      <c r="E30" s="17">
        <v>1.89</v>
      </c>
      <c r="F30" s="17">
        <v>4.07</v>
      </c>
      <c r="G30" s="17">
        <v>4.42</v>
      </c>
      <c r="H30" s="17">
        <v>7.87</v>
      </c>
      <c r="I30" s="17">
        <v>7.86</v>
      </c>
      <c r="J30" s="17">
        <v>5.22</v>
      </c>
      <c r="K30" s="17">
        <v>2.98</v>
      </c>
      <c r="L30" s="17">
        <v>0.13</v>
      </c>
      <c r="M30" s="17">
        <v>1.29</v>
      </c>
      <c r="N30" s="17">
        <v>1.1499999999999999</v>
      </c>
      <c r="O30" s="17">
        <v>0</v>
      </c>
      <c r="P30" s="17">
        <v>1.61</v>
      </c>
      <c r="R30" s="21">
        <f t="shared" si="16"/>
        <v>96.470000000000013</v>
      </c>
      <c r="S30" s="22">
        <f t="shared" si="29"/>
        <v>49.600912200684142</v>
      </c>
      <c r="T30" s="22">
        <f t="shared" si="18"/>
        <v>13.361666839431946</v>
      </c>
      <c r="U30" s="17">
        <f t="shared" si="30"/>
        <v>1.9591582875505336</v>
      </c>
      <c r="V30" s="17">
        <f t="shared" si="31"/>
        <v>4.2189281641961225</v>
      </c>
      <c r="W30" s="17">
        <f t="shared" si="32"/>
        <v>4.5817352544832586</v>
      </c>
      <c r="X30" s="17">
        <f t="shared" si="33"/>
        <v>8.1579765730278826</v>
      </c>
      <c r="Y30" s="17">
        <f t="shared" si="34"/>
        <v>8.1476106561625361</v>
      </c>
      <c r="Z30" s="17">
        <f t="shared" si="35"/>
        <v>5.4110086037109975</v>
      </c>
      <c r="AA30" s="17">
        <f t="shared" si="36"/>
        <v>3.0890432258733282</v>
      </c>
      <c r="AB30" s="17">
        <f t="shared" si="37"/>
        <v>0.13475691924950761</v>
      </c>
      <c r="AC30" s="17">
        <f t="shared" si="38"/>
        <v>1.3372032756297292</v>
      </c>
      <c r="AD30" s="17">
        <f t="shared" si="21"/>
        <v>8.5000518295843257</v>
      </c>
      <c r="AE30" s="17">
        <f t="shared" si="22"/>
        <v>1.7516778523489931</v>
      </c>
      <c r="AF30" s="17">
        <f t="shared" si="23"/>
        <v>8.5000518295843257</v>
      </c>
      <c r="AG30" s="17">
        <f t="shared" si="24"/>
        <v>8.3787706022597686</v>
      </c>
      <c r="AH30" s="17">
        <f t="shared" si="25"/>
        <v>8.1476106561625361</v>
      </c>
      <c r="AI30" s="17">
        <f t="shared" si="26"/>
        <v>8.3787706022597686</v>
      </c>
      <c r="AJ30" s="17">
        <f t="shared" si="27"/>
        <v>0.61055081458494953</v>
      </c>
      <c r="AK30" s="17">
        <f t="shared" si="28"/>
        <v>1.7516778523489931</v>
      </c>
    </row>
    <row r="31" spans="1:37" ht="15" x14ac:dyDescent="0.25">
      <c r="A31" s="29" t="s">
        <v>75</v>
      </c>
      <c r="B31" s="31" t="s">
        <v>60</v>
      </c>
      <c r="C31" s="30">
        <v>46.61</v>
      </c>
      <c r="D31" s="30">
        <v>12.78</v>
      </c>
      <c r="E31" s="30">
        <v>2.4300000000000002</v>
      </c>
      <c r="F31" s="30">
        <v>6.19</v>
      </c>
      <c r="G31" s="30">
        <v>2.71</v>
      </c>
      <c r="H31" s="30">
        <v>10.57</v>
      </c>
      <c r="I31" s="30">
        <v>7.05</v>
      </c>
      <c r="J31" s="30">
        <v>5.18</v>
      </c>
      <c r="K31" s="30">
        <v>2.6</v>
      </c>
      <c r="L31" s="30">
        <v>0.13</v>
      </c>
      <c r="M31" s="30">
        <v>1.51</v>
      </c>
      <c r="N31" s="30">
        <v>0</v>
      </c>
      <c r="O31" s="30">
        <v>0</v>
      </c>
      <c r="P31" s="30">
        <v>1.82</v>
      </c>
      <c r="Q31" s="19"/>
      <c r="R31" s="21">
        <f t="shared" si="16"/>
        <v>97.759999999999977</v>
      </c>
      <c r="S31" s="22">
        <f t="shared" si="29"/>
        <v>47.677986906710323</v>
      </c>
      <c r="T31" s="22">
        <f t="shared" si="18"/>
        <v>13.072831423895257</v>
      </c>
      <c r="U31" s="22">
        <f t="shared" si="30"/>
        <v>2.4856792144026194</v>
      </c>
      <c r="V31" s="22">
        <f t="shared" si="31"/>
        <v>6.3318330605564661</v>
      </c>
      <c r="W31" s="22">
        <f t="shared" si="32"/>
        <v>2.7720949263502463</v>
      </c>
      <c r="X31" s="22">
        <f t="shared" si="33"/>
        <v>10.812193126022915</v>
      </c>
      <c r="Y31" s="22">
        <f t="shared" si="34"/>
        <v>7.2115384615384635</v>
      </c>
      <c r="Z31" s="22">
        <f t="shared" si="35"/>
        <v>5.2986906710310979</v>
      </c>
      <c r="AA31" s="22">
        <f t="shared" si="36"/>
        <v>2.6595744680851072</v>
      </c>
      <c r="AB31" s="22">
        <f t="shared" si="37"/>
        <v>0.13297872340425534</v>
      </c>
      <c r="AC31" s="22">
        <f t="shared" si="38"/>
        <v>1.5445990180032736</v>
      </c>
      <c r="AD31" s="17">
        <f t="shared" si="21"/>
        <v>7.9582651391162056</v>
      </c>
      <c r="AE31" s="17">
        <f t="shared" si="22"/>
        <v>1.9923076923076921</v>
      </c>
      <c r="AF31" s="17">
        <f t="shared" si="23"/>
        <v>7.9582651391162056</v>
      </c>
      <c r="AG31" s="17">
        <f t="shared" si="24"/>
        <v>8.470744680851066</v>
      </c>
      <c r="AH31" s="17">
        <f t="shared" si="25"/>
        <v>7.2115384615384635</v>
      </c>
      <c r="AI31" s="17">
        <f t="shared" si="26"/>
        <v>8.470744680851066</v>
      </c>
      <c r="AJ31" s="17">
        <f t="shared" si="27"/>
        <v>0.82707355242566505</v>
      </c>
      <c r="AK31" s="17">
        <f t="shared" si="28"/>
        <v>1.9923076923076921</v>
      </c>
    </row>
    <row r="32" spans="1:37" x14ac:dyDescent="0.15">
      <c r="A32" s="17" t="s">
        <v>76</v>
      </c>
      <c r="B32" s="17">
        <v>1</v>
      </c>
      <c r="C32" s="17">
        <v>57.88</v>
      </c>
      <c r="D32" s="17">
        <v>13.95</v>
      </c>
      <c r="E32" s="17">
        <v>1.32</v>
      </c>
      <c r="F32" s="17">
        <v>3.71</v>
      </c>
      <c r="G32" s="17">
        <v>2.2599999999999998</v>
      </c>
      <c r="H32" s="30">
        <v>5.86</v>
      </c>
      <c r="I32" s="17">
        <v>4.2</v>
      </c>
      <c r="J32" s="17">
        <v>4.8099999999999996</v>
      </c>
      <c r="K32" s="17">
        <v>4</v>
      </c>
      <c r="L32" s="17">
        <v>0.1</v>
      </c>
      <c r="M32" s="17">
        <v>0.75</v>
      </c>
      <c r="N32" s="17">
        <v>0.19</v>
      </c>
      <c r="O32" s="17">
        <v>0</v>
      </c>
      <c r="P32" s="17">
        <v>0.46</v>
      </c>
      <c r="R32" s="21">
        <f t="shared" si="16"/>
        <v>98.839999999999989</v>
      </c>
      <c r="S32" s="22">
        <f t="shared" ref="S32:S51" si="39">C32*100/$R32</f>
        <v>58.559287737757998</v>
      </c>
      <c r="T32" s="22">
        <f t="shared" si="18"/>
        <v>14.113719142047756</v>
      </c>
      <c r="U32" s="22">
        <f t="shared" ref="U32:U51" si="40">E32*100/R32</f>
        <v>1.3354917037636587</v>
      </c>
      <c r="V32" s="22">
        <f t="shared" ref="V32:V51" si="41">F32*100/$R32</f>
        <v>3.7535410764872523</v>
      </c>
      <c r="W32" s="22">
        <f t="shared" ref="W32:W51" si="42">G32*100/$R32</f>
        <v>2.2865236746256574</v>
      </c>
      <c r="X32" s="22">
        <f t="shared" ref="X32:X51" si="43">H32*100/$R32</f>
        <v>5.9287737757992724</v>
      </c>
      <c r="Y32" s="22">
        <f t="shared" ref="Y32:Y51" si="44">I32*100/$R32</f>
        <v>4.2492917847025504</v>
      </c>
      <c r="Z32" s="22">
        <f t="shared" ref="Z32:Z51" si="45">J32*100/$R32</f>
        <v>4.8664508296236342</v>
      </c>
      <c r="AA32" s="22">
        <f t="shared" ref="AA32:AA51" si="46">K32*100/$R32</f>
        <v>4.0469445568595717</v>
      </c>
      <c r="AB32" s="22">
        <f t="shared" ref="AB32:AB51" si="47">L32*100/$R32</f>
        <v>0.10117361392148928</v>
      </c>
      <c r="AC32" s="22">
        <f t="shared" ref="AC32:AC51" si="48">M32*100/$R32</f>
        <v>0.75880210441116969</v>
      </c>
      <c r="AD32" s="17">
        <f t="shared" ref="AD32:AD51" si="49">Z32+AA32</f>
        <v>8.9133953864832058</v>
      </c>
      <c r="AE32" s="17">
        <f t="shared" ref="AE32:AE51" si="50">Z32/AA32</f>
        <v>1.2024999999999999</v>
      </c>
      <c r="AF32" s="17">
        <f t="shared" ref="AF32:AF51" si="51">AD32</f>
        <v>8.9133953864832058</v>
      </c>
      <c r="AG32" s="17">
        <f t="shared" ref="AG32:AG51" si="52">W32+0.9*V32</f>
        <v>5.6647106434641845</v>
      </c>
      <c r="AH32" s="17">
        <f t="shared" ref="AH32:AH51" si="53">Y32</f>
        <v>4.2492917847025504</v>
      </c>
      <c r="AI32" s="17">
        <f t="shared" ref="AI32:AI51" si="54">W32+0.9*V32</f>
        <v>5.6647106434641845</v>
      </c>
      <c r="AJ32" s="17">
        <f t="shared" ref="AJ32:AJ51" si="55">X32/T32</f>
        <v>0.42007168458781363</v>
      </c>
      <c r="AK32" s="17">
        <f t="shared" ref="AK32:AK51" si="56">Z32/AA32</f>
        <v>1.2024999999999999</v>
      </c>
    </row>
    <row r="33" spans="1:37" x14ac:dyDescent="0.15">
      <c r="A33" s="17" t="s">
        <v>76</v>
      </c>
      <c r="B33" s="17">
        <v>2</v>
      </c>
      <c r="C33" s="17">
        <v>57.89</v>
      </c>
      <c r="D33" s="17">
        <v>14.26</v>
      </c>
      <c r="E33" s="17">
        <v>1.37</v>
      </c>
      <c r="F33" s="17">
        <v>3.32</v>
      </c>
      <c r="G33" s="17">
        <v>2.67</v>
      </c>
      <c r="H33" s="17">
        <v>5.6</v>
      </c>
      <c r="I33" s="17">
        <v>4.05</v>
      </c>
      <c r="J33" s="17">
        <v>4.9800000000000004</v>
      </c>
      <c r="K33" s="17">
        <v>4.0199999999999996</v>
      </c>
      <c r="L33" s="17">
        <v>0.09</v>
      </c>
      <c r="M33" s="17">
        <v>0.76</v>
      </c>
      <c r="N33" s="17">
        <v>0.4</v>
      </c>
      <c r="O33" s="17">
        <v>0</v>
      </c>
      <c r="P33" s="17">
        <v>0.11</v>
      </c>
      <c r="R33" s="21">
        <f t="shared" si="16"/>
        <v>99.01</v>
      </c>
      <c r="S33" s="22">
        <f>C33*100/$R33</f>
        <v>58.468841531158468</v>
      </c>
      <c r="T33" s="22">
        <f t="shared" si="18"/>
        <v>14.402585597414403</v>
      </c>
      <c r="U33" s="22">
        <f t="shared" si="40"/>
        <v>1.3836986163013836</v>
      </c>
      <c r="V33" s="22">
        <f t="shared" si="41"/>
        <v>3.3531966468033532</v>
      </c>
      <c r="W33" s="22">
        <f t="shared" si="42"/>
        <v>2.6966973033026966</v>
      </c>
      <c r="X33" s="22">
        <f t="shared" si="43"/>
        <v>5.6559943440056557</v>
      </c>
      <c r="Y33" s="22">
        <f t="shared" si="44"/>
        <v>4.0904959095040905</v>
      </c>
      <c r="Z33" s="22">
        <f t="shared" si="45"/>
        <v>5.02979497020503</v>
      </c>
      <c r="AA33" s="22">
        <f t="shared" si="46"/>
        <v>4.0601959398040597</v>
      </c>
      <c r="AB33" s="22">
        <f t="shared" si="47"/>
        <v>9.0899909100090895E-2</v>
      </c>
      <c r="AC33" s="22">
        <f t="shared" si="48"/>
        <v>0.76759923240076755</v>
      </c>
      <c r="AD33" s="17">
        <f t="shared" si="49"/>
        <v>9.0899909100090888</v>
      </c>
      <c r="AE33" s="17">
        <f t="shared" si="50"/>
        <v>1.238805970149254</v>
      </c>
      <c r="AF33" s="17">
        <f t="shared" si="51"/>
        <v>9.0899909100090888</v>
      </c>
      <c r="AG33" s="17">
        <f t="shared" si="52"/>
        <v>5.714574285425714</v>
      </c>
      <c r="AH33" s="17">
        <f t="shared" si="53"/>
        <v>4.0904959095040905</v>
      </c>
      <c r="AI33" s="17">
        <f t="shared" si="54"/>
        <v>5.714574285425714</v>
      </c>
      <c r="AJ33" s="17">
        <f t="shared" si="55"/>
        <v>0.39270687237026647</v>
      </c>
      <c r="AK33" s="17">
        <f t="shared" si="56"/>
        <v>1.238805970149254</v>
      </c>
    </row>
    <row r="34" spans="1:37" x14ac:dyDescent="0.15">
      <c r="A34" s="17" t="s">
        <v>76</v>
      </c>
      <c r="B34" s="17">
        <v>3</v>
      </c>
      <c r="C34" s="17">
        <v>57.78</v>
      </c>
      <c r="D34" s="17">
        <v>14.01</v>
      </c>
      <c r="E34" s="17">
        <v>1.7</v>
      </c>
      <c r="F34" s="17">
        <v>3.72</v>
      </c>
      <c r="G34" s="17">
        <v>2.36</v>
      </c>
      <c r="H34" s="17">
        <v>5.76</v>
      </c>
      <c r="I34" s="17">
        <v>4.0599999999999996</v>
      </c>
      <c r="J34" s="17">
        <v>4.88</v>
      </c>
      <c r="K34" s="17">
        <v>3.85</v>
      </c>
      <c r="L34" s="17">
        <v>0.14000000000000001</v>
      </c>
      <c r="M34" s="17">
        <v>0.89</v>
      </c>
      <c r="N34" s="17">
        <v>0</v>
      </c>
      <c r="O34" s="17">
        <v>0</v>
      </c>
      <c r="P34" s="17">
        <v>0.18</v>
      </c>
      <c r="R34" s="21">
        <f t="shared" si="16"/>
        <v>99.15</v>
      </c>
      <c r="S34" s="22">
        <f t="shared" si="39"/>
        <v>58.275340393343413</v>
      </c>
      <c r="T34" s="22">
        <f t="shared" si="18"/>
        <v>14.130105900151285</v>
      </c>
      <c r="U34" s="22">
        <f t="shared" si="40"/>
        <v>1.7145738779626827</v>
      </c>
      <c r="V34" s="22">
        <f t="shared" si="41"/>
        <v>3.7518910741301057</v>
      </c>
      <c r="W34" s="22">
        <f t="shared" si="42"/>
        <v>2.3802319717599594</v>
      </c>
      <c r="X34" s="22">
        <f t="shared" si="43"/>
        <v>5.8093797276853252</v>
      </c>
      <c r="Y34" s="22">
        <f t="shared" si="44"/>
        <v>4.0948058497226416</v>
      </c>
      <c r="Z34" s="22">
        <f t="shared" si="45"/>
        <v>4.9218356026222896</v>
      </c>
      <c r="AA34" s="22">
        <f t="shared" si="46"/>
        <v>3.8830055471507814</v>
      </c>
      <c r="AB34" s="22">
        <f t="shared" si="47"/>
        <v>0.1412002017145739</v>
      </c>
      <c r="AC34" s="22">
        <f t="shared" si="48"/>
        <v>0.89762985375693394</v>
      </c>
      <c r="AD34" s="17">
        <f t="shared" si="49"/>
        <v>8.8048411497730719</v>
      </c>
      <c r="AE34" s="17">
        <f t="shared" si="50"/>
        <v>1.2675324675324677</v>
      </c>
      <c r="AF34" s="17">
        <f t="shared" si="51"/>
        <v>8.8048411497730719</v>
      </c>
      <c r="AG34" s="17">
        <f t="shared" si="52"/>
        <v>5.7569339384770544</v>
      </c>
      <c r="AH34" s="17">
        <f t="shared" si="53"/>
        <v>4.0948058497226416</v>
      </c>
      <c r="AI34" s="17">
        <f t="shared" si="54"/>
        <v>5.7569339384770544</v>
      </c>
      <c r="AJ34" s="17">
        <f t="shared" si="55"/>
        <v>0.41113490364025695</v>
      </c>
      <c r="AK34" s="17">
        <f t="shared" si="56"/>
        <v>1.2675324675324677</v>
      </c>
    </row>
    <row r="35" spans="1:37" ht="15" x14ac:dyDescent="0.25">
      <c r="A35" s="17" t="s">
        <v>76</v>
      </c>
      <c r="B35" s="31">
        <v>4</v>
      </c>
      <c r="C35" s="31">
        <v>59.57</v>
      </c>
      <c r="D35" s="31">
        <v>14.05</v>
      </c>
      <c r="E35" s="31">
        <v>1.56</v>
      </c>
      <c r="F35" s="31">
        <v>3.23</v>
      </c>
      <c r="G35" s="31">
        <v>2.1800000000000002</v>
      </c>
      <c r="H35" s="31">
        <v>6.47</v>
      </c>
      <c r="I35" s="31">
        <v>2.5299999999999998</v>
      </c>
      <c r="J35" s="31">
        <v>5.32</v>
      </c>
      <c r="K35" s="31">
        <v>4.0199999999999996</v>
      </c>
      <c r="L35" s="31">
        <v>0.08</v>
      </c>
      <c r="M35" s="31">
        <v>0.75</v>
      </c>
      <c r="N35" s="31">
        <v>0</v>
      </c>
      <c r="O35" s="31">
        <v>0</v>
      </c>
      <c r="P35" s="31">
        <v>0.13</v>
      </c>
      <c r="Q35" s="19"/>
      <c r="R35" s="21">
        <f t="shared" si="16"/>
        <v>99.760000000000019</v>
      </c>
      <c r="S35" s="22">
        <f t="shared" si="39"/>
        <v>59.713311948676811</v>
      </c>
      <c r="T35" s="22">
        <f t="shared" si="18"/>
        <v>14.083801122694464</v>
      </c>
      <c r="U35" s="22">
        <f t="shared" si="40"/>
        <v>1.5637530072173214</v>
      </c>
      <c r="V35" s="22">
        <f t="shared" si="41"/>
        <v>3.2377706495589407</v>
      </c>
      <c r="W35" s="22">
        <f t="shared" si="42"/>
        <v>2.1852445870088211</v>
      </c>
      <c r="X35" s="22">
        <f t="shared" si="43"/>
        <v>6.485565356856454</v>
      </c>
      <c r="Y35" s="22">
        <f t="shared" si="44"/>
        <v>2.5360866078588606</v>
      </c>
      <c r="Z35" s="22">
        <f t="shared" si="45"/>
        <v>5.3327987169206086</v>
      </c>
      <c r="AA35" s="22">
        <f t="shared" si="46"/>
        <v>4.0296712109061739</v>
      </c>
      <c r="AB35" s="22">
        <f t="shared" si="47"/>
        <v>8.0192461908580578E-2</v>
      </c>
      <c r="AC35" s="22">
        <f t="shared" si="48"/>
        <v>0.75180433039294292</v>
      </c>
      <c r="AD35" s="17">
        <f t="shared" si="49"/>
        <v>9.3624699278267833</v>
      </c>
      <c r="AE35" s="17">
        <f t="shared" si="50"/>
        <v>1.3233830845771146</v>
      </c>
      <c r="AF35" s="17">
        <f t="shared" si="51"/>
        <v>9.3624699278267833</v>
      </c>
      <c r="AG35" s="17">
        <f t="shared" si="52"/>
        <v>5.0992381716118675</v>
      </c>
      <c r="AH35" s="17">
        <f t="shared" si="53"/>
        <v>2.5360866078588606</v>
      </c>
      <c r="AI35" s="17">
        <f t="shared" si="54"/>
        <v>5.0992381716118675</v>
      </c>
      <c r="AJ35" s="17">
        <f t="shared" si="55"/>
        <v>0.46049822064056939</v>
      </c>
      <c r="AK35" s="17">
        <f t="shared" si="56"/>
        <v>1.3233830845771146</v>
      </c>
    </row>
    <row r="36" spans="1:37" ht="15" x14ac:dyDescent="0.25">
      <c r="A36" s="17" t="s">
        <v>76</v>
      </c>
      <c r="B36" s="31">
        <v>5</v>
      </c>
      <c r="C36" s="31">
        <v>57.76</v>
      </c>
      <c r="D36" s="31">
        <v>14.12</v>
      </c>
      <c r="E36" s="31">
        <v>1.31</v>
      </c>
      <c r="F36" s="31">
        <v>3.14</v>
      </c>
      <c r="G36" s="31">
        <v>2.69</v>
      </c>
      <c r="H36" s="31">
        <v>5.34</v>
      </c>
      <c r="I36" s="31">
        <v>3.98</v>
      </c>
      <c r="J36" s="31">
        <v>5.33</v>
      </c>
      <c r="K36" s="31">
        <v>3.98</v>
      </c>
      <c r="L36" s="31">
        <v>0.09</v>
      </c>
      <c r="M36" s="31">
        <v>0.81</v>
      </c>
      <c r="N36" s="31"/>
      <c r="O36" s="31"/>
      <c r="P36" s="31"/>
      <c r="Q36" s="19"/>
      <c r="R36" s="21">
        <f t="shared" si="16"/>
        <v>98.550000000000011</v>
      </c>
      <c r="S36" s="22">
        <f t="shared" si="39"/>
        <v>58.609842719431754</v>
      </c>
      <c r="T36" s="22">
        <f t="shared" si="18"/>
        <v>14.327752409944189</v>
      </c>
      <c r="U36" s="22">
        <f t="shared" si="40"/>
        <v>1.3292744799594114</v>
      </c>
      <c r="V36" s="22">
        <f t="shared" si="41"/>
        <v>3.1861998985286655</v>
      </c>
      <c r="W36" s="22">
        <f t="shared" si="42"/>
        <v>2.7295788939624552</v>
      </c>
      <c r="X36" s="22">
        <f t="shared" si="43"/>
        <v>5.4185692541856918</v>
      </c>
      <c r="Y36" s="22">
        <f t="shared" si="44"/>
        <v>4.0385591070522571</v>
      </c>
      <c r="Z36" s="22">
        <f t="shared" si="45"/>
        <v>5.4084221207508874</v>
      </c>
      <c r="AA36" s="22">
        <f t="shared" si="46"/>
        <v>4.0385591070522571</v>
      </c>
      <c r="AB36" s="22">
        <f t="shared" si="47"/>
        <v>9.1324200913242004E-2</v>
      </c>
      <c r="AC36" s="22">
        <f t="shared" si="48"/>
        <v>0.82191780821917804</v>
      </c>
      <c r="AD36" s="17">
        <f t="shared" si="49"/>
        <v>9.4469812278031444</v>
      </c>
      <c r="AE36" s="17">
        <f t="shared" si="50"/>
        <v>1.3391959798994977</v>
      </c>
      <c r="AF36" s="17">
        <f t="shared" si="51"/>
        <v>9.4469812278031444</v>
      </c>
      <c r="AG36" s="17">
        <f t="shared" si="52"/>
        <v>5.5971588026382548</v>
      </c>
      <c r="AH36" s="17">
        <f t="shared" si="53"/>
        <v>4.0385591070522571</v>
      </c>
      <c r="AI36" s="17">
        <f t="shared" si="54"/>
        <v>5.5971588026382548</v>
      </c>
      <c r="AJ36" s="17">
        <f t="shared" si="55"/>
        <v>0.37818696883852693</v>
      </c>
      <c r="AK36" s="17">
        <f t="shared" si="56"/>
        <v>1.3391959798994977</v>
      </c>
    </row>
    <row r="37" spans="1:37" ht="15" x14ac:dyDescent="0.25">
      <c r="A37" s="17" t="s">
        <v>76</v>
      </c>
      <c r="B37" s="31">
        <v>6</v>
      </c>
      <c r="C37" s="31">
        <v>51.4</v>
      </c>
      <c r="D37" s="31">
        <v>13.54</v>
      </c>
      <c r="E37" s="31">
        <v>1.7</v>
      </c>
      <c r="F37" s="31">
        <v>4.47</v>
      </c>
      <c r="G37" s="31">
        <v>3.07</v>
      </c>
      <c r="H37" s="31">
        <v>7.32</v>
      </c>
      <c r="I37" s="31">
        <v>6.02</v>
      </c>
      <c r="J37" s="31">
        <v>6.67</v>
      </c>
      <c r="K37" s="31">
        <v>2.52</v>
      </c>
      <c r="L37" s="31">
        <v>0.13</v>
      </c>
      <c r="M37" s="31">
        <v>1.49</v>
      </c>
      <c r="N37" s="31"/>
      <c r="O37" s="31"/>
      <c r="P37" s="31"/>
      <c r="Q37" s="19"/>
      <c r="R37" s="21">
        <f t="shared" si="16"/>
        <v>98.329999999999984</v>
      </c>
      <c r="S37" s="22">
        <f t="shared" si="39"/>
        <v>52.272958405369685</v>
      </c>
      <c r="T37" s="22">
        <f t="shared" si="18"/>
        <v>13.769958303671313</v>
      </c>
      <c r="U37" s="22">
        <f t="shared" si="40"/>
        <v>1.7288721651581411</v>
      </c>
      <c r="V37" s="22">
        <f t="shared" si="41"/>
        <v>4.5459168107393477</v>
      </c>
      <c r="W37" s="22">
        <f t="shared" si="42"/>
        <v>3.1221397335502905</v>
      </c>
      <c r="X37" s="22">
        <f t="shared" si="43"/>
        <v>7.4443201464456434</v>
      </c>
      <c r="Y37" s="22">
        <f t="shared" si="44"/>
        <v>6.122241431912947</v>
      </c>
      <c r="Z37" s="22">
        <f t="shared" si="45"/>
        <v>6.7832807891792957</v>
      </c>
      <c r="AA37" s="22">
        <f t="shared" si="46"/>
        <v>2.5627987389403035</v>
      </c>
      <c r="AB37" s="22">
        <f t="shared" si="47"/>
        <v>0.13220787145326962</v>
      </c>
      <c r="AC37" s="22">
        <f t="shared" si="48"/>
        <v>1.5153056035797825</v>
      </c>
      <c r="AD37" s="17">
        <f t="shared" si="49"/>
        <v>9.3460795281195992</v>
      </c>
      <c r="AE37" s="17">
        <f t="shared" si="50"/>
        <v>2.6468253968253967</v>
      </c>
      <c r="AF37" s="17">
        <f t="shared" si="51"/>
        <v>9.3460795281195992</v>
      </c>
      <c r="AG37" s="17">
        <f t="shared" si="52"/>
        <v>7.2134648632157035</v>
      </c>
      <c r="AH37" s="17">
        <f t="shared" si="53"/>
        <v>6.122241431912947</v>
      </c>
      <c r="AI37" s="17">
        <f t="shared" si="54"/>
        <v>7.2134648632157035</v>
      </c>
      <c r="AJ37" s="17">
        <f t="shared" si="55"/>
        <v>0.54062038404726731</v>
      </c>
      <c r="AK37" s="17">
        <f t="shared" si="56"/>
        <v>2.6468253968253967</v>
      </c>
    </row>
    <row r="38" spans="1:37" ht="15" x14ac:dyDescent="0.25">
      <c r="A38" s="17" t="s">
        <v>76</v>
      </c>
      <c r="B38" s="31">
        <v>7</v>
      </c>
      <c r="C38" s="31">
        <v>57.11</v>
      </c>
      <c r="D38" s="31">
        <v>14.15</v>
      </c>
      <c r="E38" s="31">
        <v>1.39</v>
      </c>
      <c r="F38" s="31">
        <v>3</v>
      </c>
      <c r="G38" s="31">
        <v>3.04</v>
      </c>
      <c r="H38" s="31">
        <v>5.8</v>
      </c>
      <c r="I38" s="31">
        <v>3.96</v>
      </c>
      <c r="J38" s="31">
        <v>5.24</v>
      </c>
      <c r="K38" s="31">
        <v>3.96</v>
      </c>
      <c r="L38" s="31">
        <v>0.1</v>
      </c>
      <c r="M38" s="31">
        <v>0.9</v>
      </c>
      <c r="N38" s="31"/>
      <c r="O38" s="31"/>
      <c r="P38" s="31"/>
      <c r="Q38" s="19"/>
      <c r="R38" s="21">
        <f t="shared" si="16"/>
        <v>98.649999999999991</v>
      </c>
      <c r="S38" s="22">
        <f t="shared" si="39"/>
        <v>57.891535732387233</v>
      </c>
      <c r="T38" s="22">
        <f t="shared" si="18"/>
        <v>14.343639128231121</v>
      </c>
      <c r="U38" s="22">
        <f t="shared" si="40"/>
        <v>1.4090217942219971</v>
      </c>
      <c r="V38" s="22">
        <f t="shared" si="41"/>
        <v>3.0410542321338068</v>
      </c>
      <c r="W38" s="22">
        <f t="shared" si="42"/>
        <v>3.0816016218955906</v>
      </c>
      <c r="X38" s="22">
        <f t="shared" si="43"/>
        <v>5.8793715154586925</v>
      </c>
      <c r="Y38" s="22">
        <f t="shared" si="44"/>
        <v>4.0141915864166249</v>
      </c>
      <c r="Z38" s="22">
        <f t="shared" si="45"/>
        <v>5.311708058793716</v>
      </c>
      <c r="AA38" s="22">
        <f t="shared" si="46"/>
        <v>4.0141915864166249</v>
      </c>
      <c r="AB38" s="22">
        <f t="shared" si="47"/>
        <v>0.10136847440446022</v>
      </c>
      <c r="AC38" s="22">
        <f t="shared" si="48"/>
        <v>0.91231626964014201</v>
      </c>
      <c r="AD38" s="17">
        <f t="shared" si="49"/>
        <v>9.3258996452103418</v>
      </c>
      <c r="AE38" s="17">
        <f t="shared" si="50"/>
        <v>1.3232323232323233</v>
      </c>
      <c r="AF38" s="17">
        <f t="shared" si="51"/>
        <v>9.3258996452103418</v>
      </c>
      <c r="AG38" s="17">
        <f t="shared" si="52"/>
        <v>5.8185504308160167</v>
      </c>
      <c r="AH38" s="17">
        <f t="shared" si="53"/>
        <v>4.0141915864166249</v>
      </c>
      <c r="AI38" s="17">
        <f t="shared" si="54"/>
        <v>5.8185504308160167</v>
      </c>
      <c r="AJ38" s="17">
        <f t="shared" si="55"/>
        <v>0.40989399293286216</v>
      </c>
      <c r="AK38" s="17">
        <f t="shared" si="56"/>
        <v>1.3232323232323233</v>
      </c>
    </row>
    <row r="39" spans="1:37" ht="15" x14ac:dyDescent="0.25">
      <c r="A39" s="17" t="s">
        <v>76</v>
      </c>
      <c r="B39" s="31">
        <v>8</v>
      </c>
      <c r="C39" s="31">
        <v>55.52</v>
      </c>
      <c r="D39" s="31">
        <v>14</v>
      </c>
      <c r="E39" s="31">
        <v>1.47</v>
      </c>
      <c r="F39" s="31">
        <v>4.0199999999999996</v>
      </c>
      <c r="G39" s="31">
        <v>2.57</v>
      </c>
      <c r="H39" s="31">
        <v>6.57</v>
      </c>
      <c r="I39" s="31">
        <v>3.79</v>
      </c>
      <c r="J39" s="31">
        <v>4.97</v>
      </c>
      <c r="K39" s="31">
        <v>3.79</v>
      </c>
      <c r="L39" s="31">
        <v>0.1</v>
      </c>
      <c r="M39" s="31">
        <v>0.96</v>
      </c>
      <c r="N39" s="31"/>
      <c r="O39" s="31"/>
      <c r="P39" s="31"/>
      <c r="Q39" s="19"/>
      <c r="R39" s="21">
        <f t="shared" si="16"/>
        <v>97.76</v>
      </c>
      <c r="S39" s="22">
        <f t="shared" si="39"/>
        <v>56.792144026186577</v>
      </c>
      <c r="T39" s="22">
        <f t="shared" si="18"/>
        <v>14.320785597381342</v>
      </c>
      <c r="U39" s="22">
        <f t="shared" si="40"/>
        <v>1.5036824877250408</v>
      </c>
      <c r="V39" s="22">
        <f t="shared" si="41"/>
        <v>4.1121112929623562</v>
      </c>
      <c r="W39" s="22">
        <f t="shared" si="42"/>
        <v>2.628887070376432</v>
      </c>
      <c r="X39" s="22">
        <f t="shared" si="43"/>
        <v>6.7205400981996721</v>
      </c>
      <c r="Y39" s="22">
        <f t="shared" si="44"/>
        <v>3.8768412438625202</v>
      </c>
      <c r="Z39" s="22">
        <f t="shared" si="45"/>
        <v>5.0838788870703766</v>
      </c>
      <c r="AA39" s="22">
        <f t="shared" si="46"/>
        <v>3.8768412438625202</v>
      </c>
      <c r="AB39" s="22">
        <f t="shared" si="47"/>
        <v>0.10229132569558101</v>
      </c>
      <c r="AC39" s="22">
        <f t="shared" si="48"/>
        <v>0.98199672667757765</v>
      </c>
      <c r="AD39" s="17">
        <f t="shared" si="49"/>
        <v>8.9607201309328968</v>
      </c>
      <c r="AE39" s="17">
        <f t="shared" si="50"/>
        <v>1.3113456464379949</v>
      </c>
      <c r="AF39" s="17">
        <f t="shared" si="51"/>
        <v>8.9607201309328968</v>
      </c>
      <c r="AG39" s="17">
        <f t="shared" si="52"/>
        <v>6.3297872340425521</v>
      </c>
      <c r="AH39" s="17">
        <f t="shared" si="53"/>
        <v>3.8768412438625202</v>
      </c>
      <c r="AI39" s="17">
        <f t="shared" si="54"/>
        <v>6.3297872340425521</v>
      </c>
      <c r="AJ39" s="17">
        <f t="shared" si="55"/>
        <v>0.46928571428571425</v>
      </c>
      <c r="AK39" s="17">
        <f t="shared" si="56"/>
        <v>1.3113456464379949</v>
      </c>
    </row>
    <row r="40" spans="1:37" ht="15" x14ac:dyDescent="0.25">
      <c r="A40" s="17" t="s">
        <v>76</v>
      </c>
      <c r="B40" s="31">
        <v>9</v>
      </c>
      <c r="C40" s="31">
        <v>56.39</v>
      </c>
      <c r="D40" s="31">
        <v>14.04</v>
      </c>
      <c r="E40" s="31">
        <v>1.37</v>
      </c>
      <c r="F40" s="31">
        <v>4.75</v>
      </c>
      <c r="G40" s="31">
        <v>1.47</v>
      </c>
      <c r="H40" s="31">
        <v>5.99</v>
      </c>
      <c r="I40" s="31">
        <v>4.2699999999999996</v>
      </c>
      <c r="J40" s="31">
        <v>5.17</v>
      </c>
      <c r="K40" s="31">
        <v>3.83</v>
      </c>
      <c r="L40" s="31">
        <v>0.1</v>
      </c>
      <c r="M40" s="31">
        <v>0.86</v>
      </c>
      <c r="N40" s="31"/>
      <c r="O40" s="31"/>
      <c r="P40" s="31"/>
      <c r="Q40" s="19"/>
      <c r="R40" s="21">
        <f t="shared" si="16"/>
        <v>98.24</v>
      </c>
      <c r="S40" s="22">
        <f t="shared" si="39"/>
        <v>57.40024429967427</v>
      </c>
      <c r="T40" s="22">
        <f t="shared" si="18"/>
        <v>14.291530944625407</v>
      </c>
      <c r="U40" s="22">
        <f t="shared" si="40"/>
        <v>1.3945439739413681</v>
      </c>
      <c r="V40" s="22">
        <f t="shared" si="41"/>
        <v>4.8350977198697072</v>
      </c>
      <c r="W40" s="22">
        <f t="shared" si="42"/>
        <v>1.4963355048859937</v>
      </c>
      <c r="X40" s="22">
        <f t="shared" si="43"/>
        <v>6.0973127035830625</v>
      </c>
      <c r="Y40" s="22">
        <f t="shared" si="44"/>
        <v>4.3464983713355041</v>
      </c>
      <c r="Z40" s="22">
        <f t="shared" si="45"/>
        <v>5.2626221498371342</v>
      </c>
      <c r="AA40" s="22">
        <f t="shared" si="46"/>
        <v>3.8986156351791532</v>
      </c>
      <c r="AB40" s="22">
        <f t="shared" si="47"/>
        <v>0.10179153094462541</v>
      </c>
      <c r="AC40" s="22">
        <f t="shared" si="48"/>
        <v>0.87540716612377856</v>
      </c>
      <c r="AD40" s="17">
        <f t="shared" si="49"/>
        <v>9.1612377850162865</v>
      </c>
      <c r="AE40" s="17">
        <f t="shared" si="50"/>
        <v>1.3498694516971281</v>
      </c>
      <c r="AF40" s="17">
        <f t="shared" si="51"/>
        <v>9.1612377850162865</v>
      </c>
      <c r="AG40" s="17">
        <f t="shared" si="52"/>
        <v>5.8479234527687298</v>
      </c>
      <c r="AH40" s="17">
        <f t="shared" si="53"/>
        <v>4.3464983713355041</v>
      </c>
      <c r="AI40" s="17">
        <f t="shared" si="54"/>
        <v>5.8479234527687298</v>
      </c>
      <c r="AJ40" s="17">
        <f t="shared" si="55"/>
        <v>0.42663817663817671</v>
      </c>
      <c r="AK40" s="17">
        <f t="shared" si="56"/>
        <v>1.3498694516971281</v>
      </c>
    </row>
    <row r="41" spans="1:37" ht="15" x14ac:dyDescent="0.25">
      <c r="A41" s="17" t="s">
        <v>76</v>
      </c>
      <c r="B41" s="31">
        <v>10</v>
      </c>
      <c r="C41" s="31">
        <v>56.93</v>
      </c>
      <c r="D41" s="31">
        <v>14.15</v>
      </c>
      <c r="E41" s="31">
        <v>1.38</v>
      </c>
      <c r="F41" s="31">
        <v>4.8499999999999996</v>
      </c>
      <c r="G41" s="31">
        <v>1.35</v>
      </c>
      <c r="H41" s="31">
        <v>5.84</v>
      </c>
      <c r="I41" s="31">
        <v>4.1500000000000004</v>
      </c>
      <c r="J41" s="31">
        <v>5.21</v>
      </c>
      <c r="K41" s="31">
        <v>3.9</v>
      </c>
      <c r="L41" s="31">
        <v>0.1</v>
      </c>
      <c r="M41" s="31">
        <v>0.89</v>
      </c>
      <c r="N41" s="31"/>
      <c r="O41" s="31"/>
      <c r="P41" s="31"/>
      <c r="Q41" s="19"/>
      <c r="R41" s="21">
        <f t="shared" si="16"/>
        <v>98.749999999999986</v>
      </c>
      <c r="S41" s="22">
        <f t="shared" si="39"/>
        <v>57.650632911392414</v>
      </c>
      <c r="T41" s="22">
        <f t="shared" si="18"/>
        <v>14.329113924050635</v>
      </c>
      <c r="U41" s="22">
        <f t="shared" si="40"/>
        <v>1.3974683544303799</v>
      </c>
      <c r="V41" s="22">
        <f t="shared" si="41"/>
        <v>4.9113924050632916</v>
      </c>
      <c r="W41" s="22">
        <f t="shared" si="42"/>
        <v>1.3670886075949369</v>
      </c>
      <c r="X41" s="22">
        <f t="shared" si="43"/>
        <v>5.9139240506329118</v>
      </c>
      <c r="Y41" s="22">
        <f t="shared" si="44"/>
        <v>4.2025316455696213</v>
      </c>
      <c r="Z41" s="22">
        <f t="shared" si="45"/>
        <v>5.2759493670886082</v>
      </c>
      <c r="AA41" s="22">
        <f t="shared" si="46"/>
        <v>3.9493670886075956</v>
      </c>
      <c r="AB41" s="22">
        <f t="shared" si="47"/>
        <v>0.10126582278481014</v>
      </c>
      <c r="AC41" s="22">
        <f t="shared" si="48"/>
        <v>0.90126582278481027</v>
      </c>
      <c r="AD41" s="17">
        <f t="shared" si="49"/>
        <v>9.2253164556962037</v>
      </c>
      <c r="AE41" s="17">
        <f t="shared" si="50"/>
        <v>1.3358974358974358</v>
      </c>
      <c r="AF41" s="17">
        <f t="shared" si="51"/>
        <v>9.2253164556962037</v>
      </c>
      <c r="AG41" s="17">
        <f t="shared" si="52"/>
        <v>5.7873417721518994</v>
      </c>
      <c r="AH41" s="17">
        <f t="shared" si="53"/>
        <v>4.2025316455696213</v>
      </c>
      <c r="AI41" s="17">
        <f t="shared" si="54"/>
        <v>5.7873417721518994</v>
      </c>
      <c r="AJ41" s="17">
        <f t="shared" si="55"/>
        <v>0.41272084805653708</v>
      </c>
      <c r="AK41" s="17">
        <f t="shared" si="56"/>
        <v>1.3358974358974358</v>
      </c>
    </row>
    <row r="42" spans="1:37" s="26" customFormat="1" ht="12.75" customHeight="1" x14ac:dyDescent="0.15">
      <c r="A42" s="18" t="s">
        <v>74</v>
      </c>
      <c r="B42" s="26" t="s">
        <v>49</v>
      </c>
      <c r="C42" s="26">
        <v>51.42</v>
      </c>
      <c r="D42" s="26">
        <v>14.62</v>
      </c>
      <c r="E42" s="26">
        <v>1.85</v>
      </c>
      <c r="F42" s="26">
        <v>3.35</v>
      </c>
      <c r="G42" s="26">
        <v>3.02</v>
      </c>
      <c r="H42" s="26">
        <v>7.59</v>
      </c>
      <c r="I42" s="26">
        <v>4.03</v>
      </c>
      <c r="J42" s="26">
        <v>4.7699999999999996</v>
      </c>
      <c r="K42" s="26">
        <v>4.5999999999999996</v>
      </c>
      <c r="L42" s="26">
        <v>0.14000000000000001</v>
      </c>
      <c r="M42" s="26">
        <v>0</v>
      </c>
      <c r="N42" s="26">
        <v>1.8</v>
      </c>
      <c r="O42" s="26">
        <v>0.28999999999999998</v>
      </c>
      <c r="P42" s="26">
        <v>-0.51</v>
      </c>
      <c r="Q42" s="26">
        <v>100.3</v>
      </c>
      <c r="R42" s="21">
        <f>SUM(C42:M42)</f>
        <v>95.389999999999986</v>
      </c>
      <c r="S42" s="26">
        <f t="shared" ref="S42:S46" si="57">C42*100/$R42</f>
        <v>53.905021490722305</v>
      </c>
      <c r="T42" s="22">
        <f t="shared" si="18"/>
        <v>15.326554146136914</v>
      </c>
      <c r="U42" s="26">
        <f t="shared" ref="U42:U46" si="58">E42*100/R42</f>
        <v>1.9394066463989938</v>
      </c>
      <c r="V42" s="26">
        <f t="shared" ref="V42:V46" si="59">F42*100/$R42</f>
        <v>3.5118985218576375</v>
      </c>
      <c r="W42" s="26">
        <f t="shared" si="42"/>
        <v>3.1659503092567358</v>
      </c>
      <c r="X42" s="26">
        <f t="shared" si="43"/>
        <v>7.9568088898207368</v>
      </c>
      <c r="Y42" s="26">
        <f t="shared" si="44"/>
        <v>4.2247615053988889</v>
      </c>
      <c r="Z42" s="26">
        <f t="shared" si="45"/>
        <v>5.0005241639584863</v>
      </c>
      <c r="AA42" s="26">
        <f t="shared" si="46"/>
        <v>4.822308418073173</v>
      </c>
      <c r="AB42" s="26">
        <f t="shared" si="47"/>
        <v>0.14676590837614009</v>
      </c>
      <c r="AC42" s="26">
        <f t="shared" si="48"/>
        <v>0</v>
      </c>
      <c r="AD42" s="26">
        <f t="shared" ref="AD42:AD46" si="60">Z42+AA42</f>
        <v>9.8228325820316584</v>
      </c>
      <c r="AE42" s="26">
        <f t="shared" ref="AE42:AE46" si="61">Z42/AA42</f>
        <v>1.0369565217391306</v>
      </c>
      <c r="AF42" s="26">
        <f t="shared" ref="AF42:AF46" si="62">AD42</f>
        <v>9.8228325820316584</v>
      </c>
      <c r="AG42" s="26">
        <f t="shared" ref="AG42:AG46" si="63">W42+0.9*V42</f>
        <v>6.3266589789286094</v>
      </c>
      <c r="AH42" s="26">
        <f t="shared" ref="AH42:AH46" si="64">Y42</f>
        <v>4.2247615053988889</v>
      </c>
      <c r="AI42" s="26">
        <f t="shared" ref="AI42:AI46" si="65">W42+0.9*V42</f>
        <v>6.3266589789286094</v>
      </c>
      <c r="AJ42" s="26">
        <f t="shared" ref="AJ42:AJ46" si="66">X42/T42</f>
        <v>0.51915184678522575</v>
      </c>
      <c r="AK42" s="26">
        <f t="shared" ref="AK42:AK46" si="67">Z42/AA42</f>
        <v>1.0369565217391306</v>
      </c>
    </row>
    <row r="43" spans="1:37" ht="13.5" x14ac:dyDescent="0.15">
      <c r="A43" s="18" t="s">
        <v>74</v>
      </c>
      <c r="B43" s="26" t="s">
        <v>51</v>
      </c>
      <c r="C43" s="17">
        <v>52.2</v>
      </c>
      <c r="D43" s="17">
        <v>14.6</v>
      </c>
      <c r="E43" s="17">
        <v>1.79</v>
      </c>
      <c r="F43" s="17">
        <v>3.29</v>
      </c>
      <c r="G43" s="17">
        <v>2.96</v>
      </c>
      <c r="H43" s="17">
        <v>7.56</v>
      </c>
      <c r="I43" s="17">
        <v>4.21</v>
      </c>
      <c r="J43" s="17">
        <v>4.6900000000000004</v>
      </c>
      <c r="K43" s="17">
        <v>3.79</v>
      </c>
      <c r="L43" s="17">
        <v>0.12</v>
      </c>
      <c r="M43" s="17">
        <v>0</v>
      </c>
      <c r="N43" s="17">
        <v>1.8</v>
      </c>
      <c r="O43" s="17">
        <v>0.15</v>
      </c>
      <c r="R43" s="21">
        <f>SUM(C43:M43)</f>
        <v>95.210000000000008</v>
      </c>
      <c r="S43" s="17">
        <f t="shared" si="57"/>
        <v>54.826173721247763</v>
      </c>
      <c r="T43" s="22">
        <f t="shared" si="18"/>
        <v>15.334523684486923</v>
      </c>
      <c r="U43" s="17">
        <f t="shared" si="58"/>
        <v>1.8800546161117528</v>
      </c>
      <c r="V43" s="17">
        <f t="shared" si="59"/>
        <v>3.4555193782165734</v>
      </c>
      <c r="W43" s="17">
        <f t="shared" si="42"/>
        <v>3.1089171305535128</v>
      </c>
      <c r="X43" s="17">
        <f t="shared" si="43"/>
        <v>7.940342401008297</v>
      </c>
      <c r="Y43" s="17">
        <f t="shared" si="44"/>
        <v>4.4218044323075301</v>
      </c>
      <c r="Z43" s="17">
        <f t="shared" si="45"/>
        <v>4.9259531561810732</v>
      </c>
      <c r="AA43" s="17">
        <f t="shared" si="46"/>
        <v>3.9806742989181805</v>
      </c>
      <c r="AB43" s="17">
        <f t="shared" si="47"/>
        <v>0.12603718096838568</v>
      </c>
      <c r="AC43" s="17">
        <f t="shared" si="48"/>
        <v>0</v>
      </c>
      <c r="AD43" s="17">
        <f t="shared" si="60"/>
        <v>8.9066274550992546</v>
      </c>
      <c r="AE43" s="17">
        <f t="shared" si="61"/>
        <v>1.237467018469657</v>
      </c>
      <c r="AF43" s="17">
        <f t="shared" si="62"/>
        <v>8.9066274550992546</v>
      </c>
      <c r="AG43" s="17">
        <f t="shared" si="63"/>
        <v>6.2188845709484291</v>
      </c>
      <c r="AH43" s="17">
        <f t="shared" si="64"/>
        <v>4.4218044323075301</v>
      </c>
      <c r="AI43" s="17">
        <f t="shared" si="65"/>
        <v>6.2188845709484291</v>
      </c>
      <c r="AJ43" s="17">
        <f t="shared" si="66"/>
        <v>0.51780821917808217</v>
      </c>
      <c r="AK43" s="17">
        <f t="shared" si="67"/>
        <v>1.237467018469657</v>
      </c>
    </row>
    <row r="44" spans="1:37" s="26" customFormat="1" ht="12.75" customHeight="1" x14ac:dyDescent="0.15">
      <c r="A44" s="18" t="s">
        <v>74</v>
      </c>
      <c r="B44" s="26" t="s">
        <v>52</v>
      </c>
      <c r="C44" s="26">
        <v>56.05</v>
      </c>
      <c r="D44" s="26">
        <v>13.77</v>
      </c>
      <c r="E44" s="26">
        <v>1.33</v>
      </c>
      <c r="F44" s="26">
        <v>2.83</v>
      </c>
      <c r="G44" s="26">
        <v>2.5499999999999998</v>
      </c>
      <c r="H44" s="26">
        <v>6.59</v>
      </c>
      <c r="I44" s="26">
        <v>4.4000000000000004</v>
      </c>
      <c r="J44" s="26">
        <v>4.3499999999999996</v>
      </c>
      <c r="K44" s="26">
        <v>3.69</v>
      </c>
      <c r="L44" s="26">
        <v>0.11</v>
      </c>
      <c r="M44" s="26">
        <v>0</v>
      </c>
      <c r="N44" s="26">
        <v>2.2000000000000002</v>
      </c>
      <c r="O44" s="26">
        <v>0.2</v>
      </c>
      <c r="R44" s="21">
        <f>SUM(C44:M44)</f>
        <v>95.669999999999987</v>
      </c>
      <c r="S44" s="26">
        <f t="shared" si="57"/>
        <v>58.586808821992271</v>
      </c>
      <c r="T44" s="22">
        <f t="shared" si="18"/>
        <v>14.393226716839136</v>
      </c>
      <c r="U44" s="26">
        <f t="shared" si="58"/>
        <v>1.3901954635726981</v>
      </c>
      <c r="V44" s="26">
        <f t="shared" si="59"/>
        <v>2.9580850841434101</v>
      </c>
      <c r="W44" s="26">
        <f t="shared" si="42"/>
        <v>2.66541235497021</v>
      </c>
      <c r="X44" s="26">
        <f t="shared" si="43"/>
        <v>6.8882617330406619</v>
      </c>
      <c r="Y44" s="26">
        <f t="shared" si="44"/>
        <v>4.5991428870074227</v>
      </c>
      <c r="Z44" s="26">
        <f t="shared" si="45"/>
        <v>4.5468798996550639</v>
      </c>
      <c r="AA44" s="26">
        <f t="shared" si="46"/>
        <v>3.8570084666039515</v>
      </c>
      <c r="AB44" s="26">
        <f t="shared" si="47"/>
        <v>0.11497857217518555</v>
      </c>
      <c r="AC44" s="26">
        <f t="shared" si="48"/>
        <v>0</v>
      </c>
      <c r="AD44" s="26">
        <f t="shared" si="60"/>
        <v>8.4038883662590145</v>
      </c>
      <c r="AE44" s="26">
        <f t="shared" si="61"/>
        <v>1.178861788617886</v>
      </c>
      <c r="AF44" s="26">
        <f t="shared" si="62"/>
        <v>8.4038883662590145</v>
      </c>
      <c r="AG44" s="26">
        <f t="shared" si="63"/>
        <v>5.3276889306992796</v>
      </c>
      <c r="AH44" s="26">
        <f t="shared" si="64"/>
        <v>4.5991428870074227</v>
      </c>
      <c r="AI44" s="26">
        <f t="shared" si="65"/>
        <v>5.3276889306992796</v>
      </c>
      <c r="AJ44" s="26">
        <f t="shared" si="66"/>
        <v>0.47857661583151784</v>
      </c>
      <c r="AK44" s="26">
        <f t="shared" si="67"/>
        <v>1.178861788617886</v>
      </c>
    </row>
    <row r="45" spans="1:37" ht="13.5" x14ac:dyDescent="0.15">
      <c r="A45" s="18" t="s">
        <v>74</v>
      </c>
      <c r="B45" s="26" t="s">
        <v>55</v>
      </c>
      <c r="C45" s="17">
        <v>57.09</v>
      </c>
      <c r="D45" s="17">
        <v>14.31</v>
      </c>
      <c r="E45" s="17">
        <v>1.31</v>
      </c>
      <c r="F45" s="17">
        <v>2.81</v>
      </c>
      <c r="G45" s="17">
        <v>2.5299999999999998</v>
      </c>
      <c r="H45" s="17">
        <v>6.74</v>
      </c>
      <c r="I45" s="17">
        <v>3.67</v>
      </c>
      <c r="J45" s="17">
        <v>4.99</v>
      </c>
      <c r="K45" s="17">
        <v>4.0599999999999996</v>
      </c>
      <c r="L45" s="17">
        <v>0.09</v>
      </c>
      <c r="M45" s="17">
        <v>0</v>
      </c>
      <c r="N45" s="17">
        <v>0.9</v>
      </c>
      <c r="O45" s="17">
        <v>0.14000000000000001</v>
      </c>
      <c r="R45" s="21">
        <f>SUM(C45:M45)</f>
        <v>97.600000000000009</v>
      </c>
      <c r="S45" s="17">
        <f t="shared" si="57"/>
        <v>58.493852459016388</v>
      </c>
      <c r="T45" s="22">
        <f t="shared" si="18"/>
        <v>14.661885245901638</v>
      </c>
      <c r="U45" s="17">
        <f t="shared" si="58"/>
        <v>1.3422131147540983</v>
      </c>
      <c r="V45" s="17">
        <f t="shared" si="59"/>
        <v>2.8790983606557377</v>
      </c>
      <c r="W45" s="17">
        <f t="shared" si="42"/>
        <v>2.5922131147540979</v>
      </c>
      <c r="X45" s="17">
        <f t="shared" si="43"/>
        <v>6.9057377049180326</v>
      </c>
      <c r="Y45" s="17">
        <f t="shared" si="44"/>
        <v>3.7602459016393439</v>
      </c>
      <c r="Z45" s="17">
        <f t="shared" si="45"/>
        <v>5.1127049180327866</v>
      </c>
      <c r="AA45" s="17">
        <f t="shared" si="46"/>
        <v>4.1598360655737698</v>
      </c>
      <c r="AB45" s="17">
        <f t="shared" si="47"/>
        <v>9.2213114754098352E-2</v>
      </c>
      <c r="AC45" s="17">
        <f t="shared" si="48"/>
        <v>0</v>
      </c>
      <c r="AD45" s="17">
        <f t="shared" si="60"/>
        <v>9.2725409836065573</v>
      </c>
      <c r="AE45" s="17">
        <f t="shared" si="61"/>
        <v>1.2290640394088672</v>
      </c>
      <c r="AF45" s="17">
        <f t="shared" si="62"/>
        <v>9.2725409836065573</v>
      </c>
      <c r="AG45" s="17">
        <f t="shared" si="63"/>
        <v>5.1834016393442619</v>
      </c>
      <c r="AH45" s="17">
        <f t="shared" si="64"/>
        <v>3.7602459016393439</v>
      </c>
      <c r="AI45" s="17">
        <f t="shared" si="65"/>
        <v>5.1834016393442619</v>
      </c>
      <c r="AJ45" s="17">
        <f t="shared" si="66"/>
        <v>0.47099930118798045</v>
      </c>
      <c r="AK45" s="17">
        <f t="shared" si="67"/>
        <v>1.2290640394088672</v>
      </c>
    </row>
    <row r="46" spans="1:37" ht="14.25" customHeight="1" x14ac:dyDescent="0.15">
      <c r="A46" s="18" t="s">
        <v>74</v>
      </c>
      <c r="B46" s="26" t="s">
        <v>56</v>
      </c>
      <c r="C46" s="17">
        <v>56.67</v>
      </c>
      <c r="D46" s="17">
        <v>13.8</v>
      </c>
      <c r="E46" s="17">
        <v>1.43</v>
      </c>
      <c r="F46" s="17">
        <v>2.93</v>
      </c>
      <c r="G46" s="17">
        <v>2.64</v>
      </c>
      <c r="H46" s="17">
        <v>6.35</v>
      </c>
      <c r="I46" s="17">
        <v>4.37</v>
      </c>
      <c r="J46" s="17">
        <v>5.4</v>
      </c>
      <c r="K46" s="17">
        <v>4.0199999999999996</v>
      </c>
      <c r="L46" s="17">
        <v>0.1</v>
      </c>
      <c r="M46" s="17">
        <v>0</v>
      </c>
      <c r="N46" s="17">
        <v>0.2</v>
      </c>
      <c r="O46" s="17">
        <v>0.12</v>
      </c>
      <c r="R46" s="21">
        <f>SUM(C46:M46)</f>
        <v>97.710000000000008</v>
      </c>
      <c r="S46" s="17">
        <f t="shared" si="57"/>
        <v>57.998157813939201</v>
      </c>
      <c r="T46" s="22">
        <f t="shared" si="18"/>
        <v>14.123426466073072</v>
      </c>
      <c r="U46" s="17">
        <f t="shared" si="58"/>
        <v>1.4635144816293111</v>
      </c>
      <c r="V46" s="17">
        <f t="shared" si="59"/>
        <v>2.9986695322894277</v>
      </c>
      <c r="W46" s="17">
        <f t="shared" si="42"/>
        <v>2.7018728891618049</v>
      </c>
      <c r="X46" s="17">
        <f t="shared" si="43"/>
        <v>6.4988230477944935</v>
      </c>
      <c r="Y46" s="17">
        <f t="shared" si="44"/>
        <v>4.4724183809231395</v>
      </c>
      <c r="Z46" s="17">
        <f t="shared" si="45"/>
        <v>5.5265581823764194</v>
      </c>
      <c r="AA46" s="17">
        <f t="shared" si="46"/>
        <v>4.1142155357691115</v>
      </c>
      <c r="AB46" s="17">
        <f t="shared" si="47"/>
        <v>0.10234367004400777</v>
      </c>
      <c r="AC46" s="17">
        <f t="shared" si="48"/>
        <v>0</v>
      </c>
      <c r="AD46" s="17">
        <f t="shared" si="60"/>
        <v>9.6407737181455317</v>
      </c>
      <c r="AE46" s="17">
        <f t="shared" si="61"/>
        <v>1.3432835820895526</v>
      </c>
      <c r="AF46" s="17">
        <f t="shared" si="62"/>
        <v>9.6407737181455317</v>
      </c>
      <c r="AG46" s="17">
        <f t="shared" si="63"/>
        <v>5.4006754682222899</v>
      </c>
      <c r="AH46" s="17">
        <f t="shared" si="64"/>
        <v>4.4724183809231395</v>
      </c>
      <c r="AI46" s="17">
        <f t="shared" si="65"/>
        <v>5.4006754682222899</v>
      </c>
      <c r="AJ46" s="17">
        <f t="shared" si="66"/>
        <v>0.46014492753623187</v>
      </c>
      <c r="AK46" s="17">
        <f t="shared" si="67"/>
        <v>1.3432835820895526</v>
      </c>
    </row>
    <row r="47" spans="1:37" x14ac:dyDescent="0.15">
      <c r="A47" s="17" t="s">
        <v>76</v>
      </c>
      <c r="B47" s="31">
        <v>11</v>
      </c>
      <c r="C47" s="17">
        <v>55.352717600171196</v>
      </c>
      <c r="D47" s="17">
        <v>13.568858308047</v>
      </c>
      <c r="E47" s="17">
        <v>1.47495619753565</v>
      </c>
      <c r="F47" s="17">
        <v>3.5630298301083401</v>
      </c>
      <c r="G47" s="17">
        <v>2.6666666666666701</v>
      </c>
      <c r="H47" s="30">
        <v>7.0054263472268996</v>
      </c>
      <c r="I47" s="17">
        <v>4.4310245032811304</v>
      </c>
      <c r="J47" s="17">
        <v>4.8779436182272402</v>
      </c>
      <c r="K47" s="17">
        <v>3.57165937316437</v>
      </c>
      <c r="L47" s="17">
        <v>9.9725752921859298E-2</v>
      </c>
      <c r="M47" s="17">
        <v>0.95785970090378403</v>
      </c>
      <c r="R47" s="21">
        <f t="shared" si="16"/>
        <v>97.569867898254131</v>
      </c>
      <c r="S47" s="17">
        <f t="shared" si="39"/>
        <v>56.731364705641518</v>
      </c>
      <c r="T47" s="22">
        <f t="shared" si="18"/>
        <v>13.906812216038466</v>
      </c>
      <c r="U47" s="17">
        <f t="shared" si="40"/>
        <v>1.5116923178308845</v>
      </c>
      <c r="V47" s="17">
        <f t="shared" si="41"/>
        <v>3.6517727315403028</v>
      </c>
      <c r="W47" s="17">
        <f t="shared" si="42"/>
        <v>2.7330842237559145</v>
      </c>
      <c r="X47" s="17">
        <f t="shared" si="43"/>
        <v>7.1799075863586888</v>
      </c>
      <c r="Y47" s="17">
        <f t="shared" si="44"/>
        <v>4.5413861868725736</v>
      </c>
      <c r="Z47" s="17">
        <f t="shared" si="45"/>
        <v>4.9994365302553856</v>
      </c>
      <c r="AA47" s="17">
        <f t="shared" si="46"/>
        <v>3.6606172070345497</v>
      </c>
      <c r="AB47" s="17">
        <f t="shared" si="47"/>
        <v>0.1022095807548426</v>
      </c>
      <c r="AC47" s="17">
        <f t="shared" si="48"/>
        <v>0.98171671391688287</v>
      </c>
      <c r="AD47" s="17">
        <f t="shared" si="49"/>
        <v>8.6600537372899353</v>
      </c>
      <c r="AE47" s="17">
        <f t="shared" si="50"/>
        <v>1.3657359531196127</v>
      </c>
      <c r="AF47" s="17">
        <f t="shared" si="51"/>
        <v>8.6600537372899353</v>
      </c>
      <c r="AG47" s="17">
        <f t="shared" si="52"/>
        <v>6.0196796821421872</v>
      </c>
      <c r="AH47" s="17">
        <f t="shared" si="53"/>
        <v>4.5413861868725736</v>
      </c>
      <c r="AI47" s="17">
        <f t="shared" si="54"/>
        <v>6.0196796821421872</v>
      </c>
      <c r="AJ47" s="17">
        <f t="shared" si="55"/>
        <v>0.51628708828600101</v>
      </c>
      <c r="AK47" s="17">
        <f t="shared" si="56"/>
        <v>1.3657359531196127</v>
      </c>
    </row>
    <row r="48" spans="1:37" x14ac:dyDescent="0.15">
      <c r="A48" s="17" t="s">
        <v>76</v>
      </c>
      <c r="B48" s="31">
        <v>12</v>
      </c>
      <c r="C48" s="17">
        <v>53.0386385346943</v>
      </c>
      <c r="D48" s="17">
        <v>15.030596262659</v>
      </c>
      <c r="E48" s="17">
        <v>1.46160547109435</v>
      </c>
      <c r="F48" s="17">
        <v>5.5189138457771021</v>
      </c>
      <c r="G48" s="17">
        <v>0.50786369593709002</v>
      </c>
      <c r="H48" s="17">
        <v>6.7788253745582603</v>
      </c>
      <c r="I48" s="17">
        <v>3.5204531777910399</v>
      </c>
      <c r="J48" s="17">
        <v>4.8598381913887003</v>
      </c>
      <c r="K48" s="17">
        <v>3.6288135834066502</v>
      </c>
      <c r="L48" s="17">
        <v>6.8040254688874702E-2</v>
      </c>
      <c r="M48" s="17">
        <v>1.16575636366939</v>
      </c>
      <c r="R48" s="21">
        <f t="shared" ref="R48:R51" si="68">SUM(C48:O48)</f>
        <v>95.579344755664778</v>
      </c>
      <c r="S48" s="17">
        <f t="shared" si="39"/>
        <v>55.491736912698201</v>
      </c>
      <c r="T48" s="22">
        <f t="shared" si="18"/>
        <v>15.725778724558758</v>
      </c>
      <c r="U48" s="17">
        <f t="shared" si="40"/>
        <v>1.5292064146607618</v>
      </c>
      <c r="V48" s="17">
        <f t="shared" si="41"/>
        <v>5.7741699944537528</v>
      </c>
      <c r="W48" s="17">
        <f t="shared" si="42"/>
        <v>0.53135297928163505</v>
      </c>
      <c r="X48" s="17">
        <f t="shared" si="43"/>
        <v>7.0923538886852375</v>
      </c>
      <c r="Y48" s="17">
        <f t="shared" si="44"/>
        <v>3.68327820910531</v>
      </c>
      <c r="Z48" s="17">
        <f t="shared" si="45"/>
        <v>5.0846113287470187</v>
      </c>
      <c r="AA48" s="17">
        <f t="shared" si="46"/>
        <v>3.7966504088129129</v>
      </c>
      <c r="AB48" s="17">
        <f t="shared" si="47"/>
        <v>7.1187195165242134E-2</v>
      </c>
      <c r="AC48" s="17">
        <f t="shared" si="48"/>
        <v>1.2196739438311519</v>
      </c>
      <c r="AD48" s="17">
        <f t="shared" si="49"/>
        <v>8.8812617375599316</v>
      </c>
      <c r="AE48" s="17">
        <f t="shared" si="50"/>
        <v>1.339236111111112</v>
      </c>
      <c r="AF48" s="17">
        <f t="shared" si="51"/>
        <v>8.8812617375599316</v>
      </c>
      <c r="AG48" s="17">
        <f t="shared" si="52"/>
        <v>5.7281059742900133</v>
      </c>
      <c r="AH48" s="17">
        <f t="shared" si="53"/>
        <v>3.68327820910531</v>
      </c>
      <c r="AI48" s="17">
        <f t="shared" si="54"/>
        <v>5.7281059742900133</v>
      </c>
      <c r="AJ48" s="17">
        <f t="shared" si="55"/>
        <v>0.45100176041579387</v>
      </c>
      <c r="AK48" s="17">
        <f t="shared" si="56"/>
        <v>1.339236111111112</v>
      </c>
    </row>
    <row r="49" spans="1:37" x14ac:dyDescent="0.15">
      <c r="A49" s="17" t="s">
        <v>76</v>
      </c>
      <c r="B49" s="31">
        <v>13</v>
      </c>
      <c r="C49" s="17">
        <v>57.057460772129801</v>
      </c>
      <c r="D49" s="17">
        <v>13.7764663750627</v>
      </c>
      <c r="E49" s="17">
        <v>1.42849977301108</v>
      </c>
      <c r="F49" s="17">
        <v>4.610963047341949</v>
      </c>
      <c r="G49" s="17">
        <v>1.4687302590019</v>
      </c>
      <c r="H49" s="17">
        <v>6.3317615257423903</v>
      </c>
      <c r="I49" s="17">
        <v>4.1204390224066403</v>
      </c>
      <c r="J49" s="17">
        <v>5.1059460875595599</v>
      </c>
      <c r="K49" s="17">
        <v>3.7891047505017701</v>
      </c>
      <c r="L49" s="17">
        <v>9.58806134816272E-2</v>
      </c>
      <c r="M49" s="17">
        <v>0.87081443257047497</v>
      </c>
      <c r="R49" s="21">
        <f t="shared" si="68"/>
        <v>98.656066658809891</v>
      </c>
      <c r="S49" s="17">
        <f t="shared" si="39"/>
        <v>57.834720868668064</v>
      </c>
      <c r="T49" s="22">
        <f t="shared" si="18"/>
        <v>13.964135041696876</v>
      </c>
      <c r="U49" s="17">
        <f t="shared" si="40"/>
        <v>1.4479593819114787</v>
      </c>
      <c r="V49" s="17">
        <f t="shared" si="41"/>
        <v>4.6737754742325262</v>
      </c>
      <c r="W49" s="17">
        <f t="shared" si="42"/>
        <v>1.4887379040574633</v>
      </c>
      <c r="X49" s="17">
        <f t="shared" si="43"/>
        <v>6.4180153741989576</v>
      </c>
      <c r="Y49" s="17">
        <f t="shared" si="44"/>
        <v>4.1765693301524793</v>
      </c>
      <c r="Z49" s="17">
        <f t="shared" si="45"/>
        <v>5.1755013761270847</v>
      </c>
      <c r="AA49" s="17">
        <f t="shared" si="46"/>
        <v>3.8407214871092843</v>
      </c>
      <c r="AB49" s="17">
        <f t="shared" si="47"/>
        <v>9.7186738463047317E-2</v>
      </c>
      <c r="AC49" s="17">
        <f t="shared" si="48"/>
        <v>0.88267702338274001</v>
      </c>
      <c r="AD49" s="17">
        <f t="shared" si="49"/>
        <v>9.0162228632363686</v>
      </c>
      <c r="AE49" s="17">
        <f t="shared" si="50"/>
        <v>1.3475336322869955</v>
      </c>
      <c r="AF49" s="17">
        <f t="shared" si="51"/>
        <v>9.0162228632363686</v>
      </c>
      <c r="AG49" s="17">
        <f t="shared" si="52"/>
        <v>5.6951358308667368</v>
      </c>
      <c r="AH49" s="17">
        <f t="shared" si="53"/>
        <v>4.1765693301524793</v>
      </c>
      <c r="AI49" s="17">
        <f t="shared" si="54"/>
        <v>5.6951358308667368</v>
      </c>
      <c r="AJ49" s="17">
        <f t="shared" si="55"/>
        <v>0.45960708307637949</v>
      </c>
      <c r="AK49" s="17">
        <f t="shared" si="56"/>
        <v>1.3475336322869955</v>
      </c>
    </row>
    <row r="50" spans="1:37" x14ac:dyDescent="0.15">
      <c r="A50" s="17" t="s">
        <v>76</v>
      </c>
      <c r="B50" s="31">
        <v>14</v>
      </c>
      <c r="C50" s="31">
        <v>55.575662908610198</v>
      </c>
      <c r="D50" s="31">
        <v>13.8088346977647</v>
      </c>
      <c r="E50" s="31">
        <v>1.5081989669899101</v>
      </c>
      <c r="F50" s="31">
        <v>4.6789914297685034</v>
      </c>
      <c r="G50" s="31">
        <v>1.8362040948976299</v>
      </c>
      <c r="H50" s="31">
        <v>6.8064823510258696</v>
      </c>
      <c r="I50" s="31">
        <v>4.6017207117816996</v>
      </c>
      <c r="J50" s="31">
        <v>5.0008058280468903</v>
      </c>
      <c r="K50" s="31">
        <v>3.7484620429570499</v>
      </c>
      <c r="L50" s="31">
        <v>0.102831747749312</v>
      </c>
      <c r="M50" s="31">
        <v>0.93711551073926402</v>
      </c>
      <c r="N50" s="31"/>
      <c r="R50" s="21">
        <f t="shared" si="68"/>
        <v>98.605310290330991</v>
      </c>
      <c r="S50" s="17">
        <f t="shared" si="39"/>
        <v>56.361734215910502</v>
      </c>
      <c r="T50" s="22">
        <f t="shared" si="18"/>
        <v>14.00414912453124</v>
      </c>
      <c r="U50" s="17">
        <f t="shared" si="40"/>
        <v>1.5295311809771777</v>
      </c>
      <c r="V50" s="17">
        <f t="shared" si="41"/>
        <v>4.7451718533127663</v>
      </c>
      <c r="W50" s="17">
        <f t="shared" si="42"/>
        <v>1.8621756673055001</v>
      </c>
      <c r="X50" s="17">
        <f t="shared" si="43"/>
        <v>6.9027543557086668</v>
      </c>
      <c r="Y50" s="17">
        <f t="shared" si="44"/>
        <v>4.6668082055951237</v>
      </c>
      <c r="Z50" s="17">
        <f t="shared" si="45"/>
        <v>5.0715380473147373</v>
      </c>
      <c r="AA50" s="17">
        <f t="shared" si="46"/>
        <v>3.8014809059676122</v>
      </c>
      <c r="AB50" s="17">
        <f t="shared" si="47"/>
        <v>0.10428621688480752</v>
      </c>
      <c r="AC50" s="17">
        <f t="shared" si="48"/>
        <v>0.95037022649190461</v>
      </c>
      <c r="AD50" s="17">
        <f t="shared" si="49"/>
        <v>8.8730189532823491</v>
      </c>
      <c r="AE50" s="17">
        <f t="shared" si="50"/>
        <v>1.3340953625081671</v>
      </c>
      <c r="AF50" s="17">
        <f t="shared" si="51"/>
        <v>8.8730189532823491</v>
      </c>
      <c r="AG50" s="17">
        <f t="shared" si="52"/>
        <v>6.1328303352869904</v>
      </c>
      <c r="AH50" s="17">
        <f t="shared" si="53"/>
        <v>4.6668082055951237</v>
      </c>
      <c r="AI50" s="17">
        <f t="shared" si="54"/>
        <v>6.1328303352869904</v>
      </c>
      <c r="AJ50" s="17">
        <f t="shared" si="55"/>
        <v>0.49290780141844015</v>
      </c>
      <c r="AK50" s="17">
        <f t="shared" si="56"/>
        <v>1.3340953625081671</v>
      </c>
    </row>
    <row r="51" spans="1:37" x14ac:dyDescent="0.15">
      <c r="A51" s="17" t="s">
        <v>76</v>
      </c>
      <c r="B51" s="31">
        <v>15</v>
      </c>
      <c r="C51" s="31">
        <v>61.469744839572797</v>
      </c>
      <c r="D51" s="31">
        <v>13.960841264107399</v>
      </c>
      <c r="E51" s="31">
        <v>1.21678191354133</v>
      </c>
      <c r="F51" s="31">
        <v>3.9061842462755196</v>
      </c>
      <c r="G51" s="31">
        <v>1.1228533685601101</v>
      </c>
      <c r="H51" s="31">
        <v>4.63341649394245</v>
      </c>
      <c r="I51" s="31">
        <v>2.76125407818882</v>
      </c>
      <c r="J51" s="31">
        <v>5.29250669711067</v>
      </c>
      <c r="K51" s="31">
        <v>3.9644337548917798</v>
      </c>
      <c r="L51" s="31">
        <v>8.4086555000823807E-2</v>
      </c>
      <c r="M51" s="31">
        <v>0.57994991610862301</v>
      </c>
      <c r="N51" s="31"/>
      <c r="R51" s="21">
        <f t="shared" si="68"/>
        <v>98.992053127300309</v>
      </c>
      <c r="S51" s="17">
        <f t="shared" si="39"/>
        <v>62.095635859299591</v>
      </c>
      <c r="T51" s="22">
        <f t="shared" si="18"/>
        <v>14.102991930225192</v>
      </c>
      <c r="U51" s="17">
        <f t="shared" si="40"/>
        <v>1.229171307293315</v>
      </c>
      <c r="V51" s="17">
        <f t="shared" si="41"/>
        <v>3.9459574004918392</v>
      </c>
      <c r="W51" s="17">
        <f t="shared" si="42"/>
        <v>1.134286372579989</v>
      </c>
      <c r="X51" s="17">
        <f t="shared" si="43"/>
        <v>4.680594398809002</v>
      </c>
      <c r="Y51" s="17">
        <f t="shared" si="44"/>
        <v>2.7893694402296552</v>
      </c>
      <c r="Z51" s="17">
        <f t="shared" si="45"/>
        <v>5.3463955235928804</v>
      </c>
      <c r="AA51" s="17">
        <f t="shared" si="46"/>
        <v>4.0048000113642024</v>
      </c>
      <c r="AB51" s="17">
        <f t="shared" si="47"/>
        <v>8.4942732617830891E-2</v>
      </c>
      <c r="AC51" s="17">
        <f t="shared" si="48"/>
        <v>0.58585502349651009</v>
      </c>
      <c r="AD51" s="17">
        <f t="shared" si="49"/>
        <v>9.3511955349570819</v>
      </c>
      <c r="AE51" s="17">
        <f t="shared" si="50"/>
        <v>1.3349968808484083</v>
      </c>
      <c r="AF51" s="17">
        <f t="shared" si="51"/>
        <v>9.3511955349570819</v>
      </c>
      <c r="AG51" s="17">
        <f t="shared" si="52"/>
        <v>4.6856480330226447</v>
      </c>
      <c r="AH51" s="17">
        <f t="shared" si="53"/>
        <v>2.7893694402296552</v>
      </c>
      <c r="AI51" s="17">
        <f t="shared" si="54"/>
        <v>4.6856480330226447</v>
      </c>
      <c r="AJ51" s="17">
        <f t="shared" si="55"/>
        <v>0.3318866253321513</v>
      </c>
      <c r="AK51" s="17">
        <f t="shared" si="56"/>
        <v>1.3349968808484083</v>
      </c>
    </row>
    <row r="52" spans="1:37" ht="15" x14ac:dyDescent="0.25">
      <c r="A52" s="29"/>
      <c r="B52" s="19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P52" s="20"/>
      <c r="Q52" s="34"/>
      <c r="R52" s="21"/>
      <c r="S52" s="22"/>
      <c r="T52" s="22"/>
    </row>
    <row r="53" spans="1:37" ht="15" x14ac:dyDescent="0.25">
      <c r="A53" s="2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P53" s="24"/>
      <c r="Q53" s="34"/>
      <c r="R53" s="21"/>
      <c r="S53" s="22"/>
      <c r="T53" s="22"/>
    </row>
    <row r="54" spans="1:37" ht="15" x14ac:dyDescent="0.25">
      <c r="A54" s="2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P54" s="20"/>
      <c r="Q54" s="34"/>
      <c r="R54" s="21"/>
      <c r="S54" s="22"/>
      <c r="T54" s="22"/>
    </row>
    <row r="55" spans="1:37" ht="15" x14ac:dyDescent="0.25">
      <c r="A55" s="2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P55" s="20"/>
      <c r="Q55" s="34"/>
      <c r="R55" s="21"/>
      <c r="S55" s="22"/>
      <c r="T55" s="22"/>
    </row>
    <row r="56" spans="1:37" ht="15" x14ac:dyDescent="0.25">
      <c r="A56" s="2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P56" s="20"/>
      <c r="Q56" s="34"/>
      <c r="R56" s="21"/>
      <c r="S56" s="22"/>
      <c r="T56" s="22"/>
    </row>
  </sheetData>
  <phoneticPr fontId="1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workbookViewId="0">
      <selection activeCell="F30" sqref="F30"/>
    </sheetView>
  </sheetViews>
  <sheetFormatPr defaultRowHeight="13.5" x14ac:dyDescent="0.15"/>
  <cols>
    <col min="7" max="7" width="15.25" customWidth="1"/>
    <col min="8" max="8" width="14.25" customWidth="1"/>
    <col min="9" max="9" width="13.5" customWidth="1"/>
    <col min="10" max="10" width="9.875" customWidth="1"/>
    <col min="11" max="11" width="12.25" customWidth="1"/>
    <col min="12" max="12" width="17.875" customWidth="1"/>
  </cols>
  <sheetData>
    <row r="1" spans="1:12" s="4" customFormat="1" ht="14.25" x14ac:dyDescent="0.15"/>
    <row r="2" spans="1:12" s="4" customFormat="1" ht="14.25" x14ac:dyDescent="0.2">
      <c r="A2" s="5" t="s">
        <v>61</v>
      </c>
      <c r="B2" s="38"/>
    </row>
    <row r="3" spans="1:12" s="4" customFormat="1" ht="14.25" x14ac:dyDescent="0.2">
      <c r="A3" s="6" t="s">
        <v>2</v>
      </c>
      <c r="B3" s="7" t="s">
        <v>3</v>
      </c>
      <c r="C3" s="3" t="s">
        <v>62</v>
      </c>
      <c r="D3" s="4" t="s">
        <v>63</v>
      </c>
      <c r="E3" s="1" t="s">
        <v>64</v>
      </c>
      <c r="F3" s="1" t="s">
        <v>65</v>
      </c>
      <c r="G3" s="2" t="s">
        <v>66</v>
      </c>
      <c r="H3" s="3" t="s">
        <v>67</v>
      </c>
      <c r="I3" s="3" t="s">
        <v>68</v>
      </c>
      <c r="J3" s="1" t="s">
        <v>69</v>
      </c>
      <c r="K3" s="4" t="s">
        <v>70</v>
      </c>
      <c r="L3" s="4" t="s">
        <v>71</v>
      </c>
    </row>
    <row r="4" spans="1:12" s="4" customFormat="1" ht="15" x14ac:dyDescent="0.25">
      <c r="A4" s="8" t="s">
        <v>4</v>
      </c>
      <c r="B4" s="9">
        <v>0.23469999999999999</v>
      </c>
      <c r="C4" s="4">
        <v>129.52000000000001</v>
      </c>
      <c r="D4" s="36">
        <v>183.42005802309146</v>
      </c>
      <c r="E4" s="36">
        <v>203.54320231240101</v>
      </c>
      <c r="F4" s="36">
        <v>171.03974754406846</v>
      </c>
      <c r="G4" s="4">
        <v>163</v>
      </c>
      <c r="H4" s="4">
        <v>151</v>
      </c>
      <c r="I4" s="4">
        <v>152</v>
      </c>
      <c r="J4" s="4">
        <v>183</v>
      </c>
      <c r="K4" s="4">
        <v>137</v>
      </c>
      <c r="L4" s="4">
        <v>156</v>
      </c>
    </row>
    <row r="5" spans="1:12" s="4" customFormat="1" ht="15" x14ac:dyDescent="0.25">
      <c r="A5" s="8" t="s">
        <v>5</v>
      </c>
      <c r="B5" s="9">
        <v>0.60319999999999996</v>
      </c>
      <c r="C5" s="35">
        <v>250.04</v>
      </c>
      <c r="D5" s="36">
        <v>347.58051511518016</v>
      </c>
      <c r="E5" s="36">
        <v>345.95862417713062</v>
      </c>
      <c r="F5" s="36">
        <v>318.49058924785516</v>
      </c>
      <c r="G5" s="35">
        <v>343</v>
      </c>
      <c r="H5" s="35">
        <v>292</v>
      </c>
      <c r="I5" s="35">
        <v>294</v>
      </c>
      <c r="J5" s="35">
        <v>358</v>
      </c>
      <c r="K5" s="35">
        <v>263</v>
      </c>
      <c r="L5" s="35">
        <v>290</v>
      </c>
    </row>
    <row r="6" spans="1:12" s="4" customFormat="1" ht="15" x14ac:dyDescent="0.25">
      <c r="A6" s="8" t="s">
        <v>6</v>
      </c>
      <c r="B6" s="9">
        <v>8.9099999999999999E-2</v>
      </c>
      <c r="C6" s="36">
        <v>25.3</v>
      </c>
      <c r="D6" s="36">
        <v>37.644677251355589</v>
      </c>
      <c r="E6" s="36">
        <v>39.706104292909679</v>
      </c>
      <c r="F6" s="36">
        <v>36.156120016698019</v>
      </c>
      <c r="G6" s="36">
        <v>34.1</v>
      </c>
      <c r="H6" s="36">
        <v>27.8</v>
      </c>
      <c r="I6" s="36">
        <v>28</v>
      </c>
      <c r="J6" s="36">
        <v>37.4</v>
      </c>
      <c r="K6" s="36">
        <v>27.3</v>
      </c>
      <c r="L6" s="36">
        <v>29.12</v>
      </c>
    </row>
    <row r="7" spans="1:12" s="4" customFormat="1" ht="15" x14ac:dyDescent="0.25">
      <c r="A7" s="8" t="s">
        <v>7</v>
      </c>
      <c r="B7" s="9">
        <v>0.45240000000000002</v>
      </c>
      <c r="C7" s="35">
        <v>93.84</v>
      </c>
      <c r="D7" s="36">
        <v>129.93706427904974</v>
      </c>
      <c r="E7" s="36">
        <v>132.48878871664141</v>
      </c>
      <c r="F7" s="36">
        <v>124.4299895013994</v>
      </c>
      <c r="G7" s="35">
        <v>137</v>
      </c>
      <c r="H7" s="35">
        <v>105</v>
      </c>
      <c r="I7" s="35">
        <v>105</v>
      </c>
      <c r="J7" s="35">
        <v>141</v>
      </c>
      <c r="K7" s="35">
        <v>96.3</v>
      </c>
      <c r="L7" s="36">
        <v>105</v>
      </c>
    </row>
    <row r="8" spans="1:12" s="4" customFormat="1" ht="15" x14ac:dyDescent="0.25">
      <c r="A8" s="8" t="s">
        <v>8</v>
      </c>
      <c r="B8" s="9">
        <v>0.14710000000000001</v>
      </c>
      <c r="C8" s="36">
        <v>13.62</v>
      </c>
      <c r="D8" s="36">
        <v>19.07716982309919</v>
      </c>
      <c r="E8" s="36">
        <v>17.875727030659142</v>
      </c>
      <c r="F8" s="36">
        <v>17.678774752688046</v>
      </c>
      <c r="G8" s="36">
        <v>20.399999999999999</v>
      </c>
      <c r="H8" s="36">
        <v>14.3</v>
      </c>
      <c r="I8" s="36">
        <v>14.6</v>
      </c>
      <c r="J8" s="36">
        <v>20</v>
      </c>
      <c r="K8" s="36">
        <v>13</v>
      </c>
      <c r="L8" s="36">
        <v>15</v>
      </c>
    </row>
    <row r="9" spans="1:12" s="4" customFormat="1" ht="15" x14ac:dyDescent="0.25">
      <c r="A9" s="8" t="s">
        <v>9</v>
      </c>
      <c r="B9" s="9">
        <v>5.6000000000000001E-2</v>
      </c>
      <c r="C9" s="36">
        <v>2.78</v>
      </c>
      <c r="D9" s="36">
        <v>4.5403433419083132</v>
      </c>
      <c r="E9" s="36">
        <v>4.3824276800632296</v>
      </c>
      <c r="F9" s="36">
        <v>4.19485675615672</v>
      </c>
      <c r="G9" s="36">
        <v>5.0999999999999996</v>
      </c>
      <c r="H9" s="36">
        <v>3.52</v>
      </c>
      <c r="I9" s="36">
        <v>3.55</v>
      </c>
      <c r="J9" s="36">
        <v>4.72</v>
      </c>
      <c r="K9" s="36">
        <v>2.99</v>
      </c>
      <c r="L9" s="36">
        <v>3.24</v>
      </c>
    </row>
    <row r="10" spans="1:12" s="4" customFormat="1" ht="15" x14ac:dyDescent="0.25">
      <c r="A10" s="8" t="s">
        <v>10</v>
      </c>
      <c r="B10" s="9">
        <v>0.1966</v>
      </c>
      <c r="C10" s="36">
        <v>10.47</v>
      </c>
      <c r="D10" s="36">
        <v>13.98827741555661</v>
      </c>
      <c r="E10" s="36">
        <v>13.389151116029112</v>
      </c>
      <c r="F10" s="36">
        <v>13.228354632044612</v>
      </c>
      <c r="G10" s="36">
        <v>12.5</v>
      </c>
      <c r="H10" s="36">
        <v>8.77</v>
      </c>
      <c r="I10" s="36">
        <v>8.94</v>
      </c>
      <c r="J10" s="36">
        <v>12</v>
      </c>
      <c r="K10" s="36">
        <v>8.27</v>
      </c>
      <c r="L10" s="36">
        <v>9.24</v>
      </c>
    </row>
    <row r="11" spans="1:12" s="4" customFormat="1" ht="15" x14ac:dyDescent="0.25">
      <c r="A11" s="8" t="s">
        <v>11</v>
      </c>
      <c r="B11" s="9">
        <v>3.6299999999999999E-2</v>
      </c>
      <c r="C11" s="36">
        <v>1.1299999999999999</v>
      </c>
      <c r="D11" s="36">
        <v>1.4673105762406142</v>
      </c>
      <c r="E11" s="36">
        <v>1.3878088134563979</v>
      </c>
      <c r="F11" s="36">
        <v>1.4043085017928476</v>
      </c>
      <c r="G11" s="36">
        <v>1.71</v>
      </c>
      <c r="H11" s="36">
        <v>1.32</v>
      </c>
      <c r="I11" s="36">
        <v>1.18</v>
      </c>
      <c r="J11" s="36"/>
      <c r="K11" s="36"/>
      <c r="L11" s="36"/>
    </row>
    <row r="12" spans="1:12" s="4" customFormat="1" ht="15" x14ac:dyDescent="0.25">
      <c r="A12" s="8" t="s">
        <v>12</v>
      </c>
      <c r="B12" s="9">
        <v>0.2427</v>
      </c>
      <c r="C12" s="36">
        <v>3.8</v>
      </c>
      <c r="D12" s="36">
        <v>5.6858699045388814</v>
      </c>
      <c r="E12" s="36">
        <v>5.0443643696321088</v>
      </c>
      <c r="F12" s="36">
        <v>5.4733024868485938</v>
      </c>
      <c r="G12" s="36">
        <v>6.44</v>
      </c>
      <c r="H12" s="36">
        <v>4.3099999999999996</v>
      </c>
      <c r="I12" s="36">
        <v>4.5199999999999996</v>
      </c>
      <c r="J12" s="36">
        <v>6.32</v>
      </c>
      <c r="K12" s="36">
        <v>4.51</v>
      </c>
      <c r="L12" s="36">
        <v>4.9000000000000004</v>
      </c>
    </row>
    <row r="13" spans="1:12" s="4" customFormat="1" ht="15" x14ac:dyDescent="0.25">
      <c r="A13" s="8" t="s">
        <v>13</v>
      </c>
      <c r="B13" s="9">
        <v>5.5599999999999997E-2</v>
      </c>
      <c r="C13" s="36">
        <v>0.59</v>
      </c>
      <c r="D13" s="36">
        <v>0.84442325149621156</v>
      </c>
      <c r="E13" s="36">
        <v>0.7431722506011732</v>
      </c>
      <c r="F13" s="36">
        <v>0.82633697414730445</v>
      </c>
      <c r="G13" s="36">
        <v>0.84</v>
      </c>
      <c r="H13" s="36">
        <v>0.6</v>
      </c>
      <c r="I13" s="36">
        <v>0.67</v>
      </c>
      <c r="J13" s="36"/>
      <c r="K13" s="36"/>
      <c r="L13" s="36"/>
    </row>
    <row r="14" spans="1:12" s="4" customFormat="1" ht="15" x14ac:dyDescent="0.25">
      <c r="A14" s="8" t="s">
        <v>14</v>
      </c>
      <c r="B14" s="9">
        <v>0.15890000000000001</v>
      </c>
      <c r="C14" s="36">
        <v>1.71</v>
      </c>
      <c r="D14" s="36">
        <v>2.3302271766057103</v>
      </c>
      <c r="E14" s="36">
        <v>2.1033787995206232</v>
      </c>
      <c r="F14" s="36">
        <v>2.251154589499659</v>
      </c>
      <c r="G14" s="36">
        <v>2.23</v>
      </c>
      <c r="H14" s="36">
        <v>1.66</v>
      </c>
      <c r="I14" s="36">
        <v>1.76</v>
      </c>
      <c r="J14" s="36">
        <v>2.71</v>
      </c>
      <c r="K14" s="36">
        <v>2.1</v>
      </c>
      <c r="L14" s="36">
        <v>2.35</v>
      </c>
    </row>
    <row r="15" spans="1:12" s="4" customFormat="1" ht="15" x14ac:dyDescent="0.25">
      <c r="A15" s="8" t="s">
        <v>15</v>
      </c>
      <c r="B15" s="9">
        <v>2.4199999999999999E-2</v>
      </c>
      <c r="C15" s="36">
        <v>0.2</v>
      </c>
      <c r="D15" s="36">
        <v>0.27563238167303555</v>
      </c>
      <c r="E15" s="36">
        <v>0.23071239792052325</v>
      </c>
      <c r="F15" s="36">
        <v>0.2566028163697941</v>
      </c>
      <c r="G15" s="36">
        <v>0.26</v>
      </c>
      <c r="H15" s="36">
        <v>0.14000000000000001</v>
      </c>
      <c r="I15" s="36">
        <v>0.18</v>
      </c>
      <c r="J15" s="36"/>
      <c r="K15" s="36"/>
      <c r="L15" s="36"/>
    </row>
    <row r="16" spans="1:12" s="4" customFormat="1" ht="15" x14ac:dyDescent="0.25">
      <c r="A16" s="10" t="s">
        <v>16</v>
      </c>
      <c r="B16" s="9">
        <v>0.16250000000000001</v>
      </c>
      <c r="C16" s="36">
        <v>1.0900000000000001</v>
      </c>
      <c r="D16" s="36">
        <v>1.6630924807990339</v>
      </c>
      <c r="E16" s="36">
        <v>1.4073874140244345</v>
      </c>
      <c r="F16" s="36">
        <v>1.5507484360554857</v>
      </c>
      <c r="G16" s="36">
        <v>1.66</v>
      </c>
      <c r="H16" s="36">
        <v>1.17</v>
      </c>
      <c r="I16" s="36">
        <v>1.31</v>
      </c>
      <c r="J16" s="36">
        <v>1.51</v>
      </c>
      <c r="K16" s="36">
        <v>1.59</v>
      </c>
      <c r="L16" s="36">
        <v>1.83</v>
      </c>
    </row>
    <row r="17" spans="1:12" s="4" customFormat="1" ht="15" x14ac:dyDescent="0.25">
      <c r="A17" s="8" t="s">
        <v>17</v>
      </c>
      <c r="B17" s="9">
        <v>2.4299999999999999E-2</v>
      </c>
      <c r="C17" s="36">
        <v>0.15</v>
      </c>
      <c r="D17" s="36">
        <v>0.24</v>
      </c>
      <c r="E17" s="36">
        <v>0.2</v>
      </c>
      <c r="F17" s="36">
        <v>0.23</v>
      </c>
      <c r="G17" s="36">
        <v>0.22</v>
      </c>
      <c r="H17" s="36">
        <v>0.16</v>
      </c>
      <c r="I17" s="36">
        <v>0.18</v>
      </c>
      <c r="J17" s="36">
        <v>0.19</v>
      </c>
      <c r="K17" s="36">
        <v>0.2</v>
      </c>
      <c r="L17" s="36">
        <v>0.25</v>
      </c>
    </row>
    <row r="18" spans="1:12" s="4" customFormat="1" ht="14.25" x14ac:dyDescent="0.15">
      <c r="C18" s="4">
        <v>1</v>
      </c>
      <c r="D18" s="4">
        <v>2</v>
      </c>
      <c r="E18" s="4">
        <v>5</v>
      </c>
    </row>
    <row r="19" spans="1:12" s="4" customFormat="1" ht="14.25" x14ac:dyDescent="0.2">
      <c r="A19" s="8" t="s">
        <v>4</v>
      </c>
      <c r="C19" s="4">
        <f t="shared" ref="C19:L19" si="0">C4/$B4</f>
        <v>551.85342991052414</v>
      </c>
      <c r="D19" s="4">
        <f t="shared" si="0"/>
        <v>781.50855570128442</v>
      </c>
      <c r="E19" s="4">
        <f t="shared" si="0"/>
        <v>867.24841206817644</v>
      </c>
      <c r="F19" s="4">
        <f t="shared" si="0"/>
        <v>728.7590436475009</v>
      </c>
      <c r="G19" s="4">
        <f t="shared" si="0"/>
        <v>694.50362164465275</v>
      </c>
      <c r="H19" s="4">
        <f t="shared" si="0"/>
        <v>643.37452066467836</v>
      </c>
      <c r="I19" s="4">
        <f t="shared" si="0"/>
        <v>647.63527907967625</v>
      </c>
      <c r="J19" s="4">
        <f t="shared" si="0"/>
        <v>779.71878994461019</v>
      </c>
      <c r="K19" s="4">
        <f t="shared" si="0"/>
        <v>583.72390285470817</v>
      </c>
      <c r="L19" s="4">
        <f t="shared" si="0"/>
        <v>664.67831273966772</v>
      </c>
    </row>
    <row r="20" spans="1:12" s="4" customFormat="1" ht="14.25" x14ac:dyDescent="0.2">
      <c r="A20" s="8" t="s">
        <v>5</v>
      </c>
      <c r="C20" s="4">
        <f t="shared" ref="C20:L20" si="1">C5/$B5</f>
        <v>414.52254641909815</v>
      </c>
      <c r="D20" s="4">
        <f t="shared" si="1"/>
        <v>576.22764442171786</v>
      </c>
      <c r="E20" s="4">
        <f t="shared" si="1"/>
        <v>573.53883318489829</v>
      </c>
      <c r="F20" s="4">
        <f t="shared" si="1"/>
        <v>528.00163999975996</v>
      </c>
      <c r="G20" s="4">
        <f t="shared" si="1"/>
        <v>568.63395225464194</v>
      </c>
      <c r="H20" s="4">
        <f t="shared" si="1"/>
        <v>484.08488063660479</v>
      </c>
      <c r="I20" s="4">
        <f t="shared" si="1"/>
        <v>487.40053050397881</v>
      </c>
      <c r="J20" s="4">
        <f t="shared" si="1"/>
        <v>593.50132625994695</v>
      </c>
      <c r="K20" s="4">
        <f t="shared" si="1"/>
        <v>436.0079575596817</v>
      </c>
      <c r="L20" s="4">
        <f t="shared" si="1"/>
        <v>480.76923076923083</v>
      </c>
    </row>
    <row r="21" spans="1:12" s="4" customFormat="1" ht="14.25" x14ac:dyDescent="0.2">
      <c r="A21" s="8" t="s">
        <v>6</v>
      </c>
      <c r="C21" s="4">
        <f t="shared" ref="C21:L21" si="2">C6/$B6</f>
        <v>283.95061728395063</v>
      </c>
      <c r="D21" s="4">
        <f t="shared" si="2"/>
        <v>422.49918351689774</v>
      </c>
      <c r="E21" s="4">
        <f t="shared" si="2"/>
        <v>445.63528948271244</v>
      </c>
      <c r="F21" s="4">
        <f t="shared" si="2"/>
        <v>405.79259278000023</v>
      </c>
      <c r="G21" s="4">
        <f t="shared" si="2"/>
        <v>382.71604938271605</v>
      </c>
      <c r="H21" s="4">
        <f t="shared" si="2"/>
        <v>312.00897867564538</v>
      </c>
      <c r="I21" s="4">
        <f t="shared" si="2"/>
        <v>314.25364758698095</v>
      </c>
      <c r="J21" s="4">
        <f t="shared" si="2"/>
        <v>419.75308641975306</v>
      </c>
      <c r="K21" s="4">
        <f t="shared" si="2"/>
        <v>306.39730639730641</v>
      </c>
      <c r="L21" s="4">
        <f t="shared" si="2"/>
        <v>326.82379349046016</v>
      </c>
    </row>
    <row r="22" spans="1:12" s="4" customFormat="1" ht="14.25" x14ac:dyDescent="0.2">
      <c r="A22" s="8" t="s">
        <v>7</v>
      </c>
      <c r="C22" s="4">
        <f t="shared" ref="C22:L22" si="3">C7/$B7</f>
        <v>207.42705570291776</v>
      </c>
      <c r="D22" s="4">
        <f t="shared" si="3"/>
        <v>287.21720662919921</v>
      </c>
      <c r="E22" s="4">
        <f t="shared" si="3"/>
        <v>292.85762315791646</v>
      </c>
      <c r="F22" s="4">
        <f t="shared" si="3"/>
        <v>275.04418545844254</v>
      </c>
      <c r="G22" s="4">
        <f t="shared" si="3"/>
        <v>302.82935455349246</v>
      </c>
      <c r="H22" s="4">
        <f t="shared" si="3"/>
        <v>232.09549071618036</v>
      </c>
      <c r="I22" s="4">
        <f t="shared" si="3"/>
        <v>232.09549071618036</v>
      </c>
      <c r="J22" s="4">
        <f t="shared" si="3"/>
        <v>311.67108753315648</v>
      </c>
      <c r="K22" s="4">
        <f t="shared" si="3"/>
        <v>212.86472148541111</v>
      </c>
      <c r="L22" s="4">
        <f t="shared" si="3"/>
        <v>232.09549071618036</v>
      </c>
    </row>
    <row r="23" spans="1:12" s="4" customFormat="1" ht="14.25" x14ac:dyDescent="0.2">
      <c r="A23" s="8"/>
      <c r="C23" s="4">
        <f>(C22+C24)*0.5</f>
        <v>150.00856524098981</v>
      </c>
      <c r="D23" s="4">
        <f t="shared" ref="D23:K23" si="4">(D22+D24)*0.5</f>
        <v>208.4528243312522</v>
      </c>
      <c r="E23" s="4">
        <f t="shared" si="4"/>
        <v>207.18927055468612</v>
      </c>
      <c r="F23" s="4">
        <f t="shared" si="4"/>
        <v>197.61310140593116</v>
      </c>
      <c r="G23" s="4">
        <f t="shared" si="4"/>
        <v>220.75526191304806</v>
      </c>
      <c r="H23" s="4">
        <f t="shared" si="4"/>
        <v>164.65413556883118</v>
      </c>
      <c r="I23" s="4">
        <f>(I22+I24)*0.5</f>
        <v>165.67385004877679</v>
      </c>
      <c r="J23" s="4">
        <f t="shared" si="4"/>
        <v>223.81650909628593</v>
      </c>
      <c r="K23" s="4">
        <f t="shared" si="4"/>
        <v>150.61998820701555</v>
      </c>
      <c r="L23" s="4">
        <f>(L22+L24)*0.5</f>
        <v>167.03346935537093</v>
      </c>
    </row>
    <row r="24" spans="1:12" s="4" customFormat="1" ht="14.25" x14ac:dyDescent="0.2">
      <c r="A24" s="8" t="s">
        <v>8</v>
      </c>
      <c r="C24" s="4">
        <f t="shared" ref="C24:L24" si="5">C8/$B8</f>
        <v>92.590074779061851</v>
      </c>
      <c r="D24" s="4">
        <f t="shared" si="5"/>
        <v>129.68844203330517</v>
      </c>
      <c r="E24" s="4">
        <f t="shared" si="5"/>
        <v>121.52091795145576</v>
      </c>
      <c r="F24" s="4">
        <f t="shared" si="5"/>
        <v>120.18201735341975</v>
      </c>
      <c r="G24" s="4">
        <f t="shared" si="5"/>
        <v>138.68116927260365</v>
      </c>
      <c r="H24" s="4">
        <f t="shared" si="5"/>
        <v>97.21278042148198</v>
      </c>
      <c r="I24" s="4">
        <f t="shared" si="5"/>
        <v>99.252209381373206</v>
      </c>
      <c r="J24" s="4">
        <f t="shared" si="5"/>
        <v>135.96193065941534</v>
      </c>
      <c r="K24" s="4">
        <f t="shared" si="5"/>
        <v>88.375254928619981</v>
      </c>
      <c r="L24" s="4">
        <f t="shared" si="5"/>
        <v>101.97144799456152</v>
      </c>
    </row>
    <row r="25" spans="1:12" s="4" customFormat="1" ht="14.25" x14ac:dyDescent="0.2">
      <c r="A25" s="8" t="s">
        <v>9</v>
      </c>
      <c r="C25" s="4">
        <f t="shared" ref="C25:L25" si="6">C9/$B9</f>
        <v>49.642857142857139</v>
      </c>
      <c r="D25" s="4">
        <f t="shared" si="6"/>
        <v>81.077559676934158</v>
      </c>
      <c r="E25" s="4">
        <f t="shared" si="6"/>
        <v>78.257637143986244</v>
      </c>
      <c r="F25" s="4">
        <f t="shared" si="6"/>
        <v>74.90815635994143</v>
      </c>
      <c r="G25" s="4">
        <f t="shared" si="6"/>
        <v>91.071428571428569</v>
      </c>
      <c r="H25" s="4">
        <f t="shared" si="6"/>
        <v>62.857142857142854</v>
      </c>
      <c r="I25" s="4">
        <f t="shared" si="6"/>
        <v>63.392857142857139</v>
      </c>
      <c r="J25" s="4">
        <f t="shared" si="6"/>
        <v>84.285714285714278</v>
      </c>
      <c r="K25" s="4">
        <f t="shared" si="6"/>
        <v>53.392857142857146</v>
      </c>
      <c r="L25" s="4">
        <f t="shared" si="6"/>
        <v>57.857142857142861</v>
      </c>
    </row>
    <row r="26" spans="1:12" s="4" customFormat="1" ht="14.25" x14ac:dyDescent="0.2">
      <c r="A26" s="8" t="s">
        <v>10</v>
      </c>
      <c r="C26" s="4">
        <f t="shared" ref="C26:L26" si="7">C10/$B10</f>
        <v>53.255340793489324</v>
      </c>
      <c r="D26" s="4">
        <f t="shared" si="7"/>
        <v>71.150953283604323</v>
      </c>
      <c r="E26" s="4">
        <f t="shared" si="7"/>
        <v>68.10351534094157</v>
      </c>
      <c r="F26" s="4">
        <f t="shared" si="7"/>
        <v>67.285628850684702</v>
      </c>
      <c r="G26" s="4">
        <f t="shared" si="7"/>
        <v>63.580874872838251</v>
      </c>
      <c r="H26" s="4">
        <f t="shared" si="7"/>
        <v>44.608341810783315</v>
      </c>
      <c r="I26" s="4">
        <f t="shared" si="7"/>
        <v>45.473041709053916</v>
      </c>
      <c r="J26" s="4">
        <f t="shared" si="7"/>
        <v>61.037639877924718</v>
      </c>
      <c r="K26" s="4">
        <f t="shared" si="7"/>
        <v>42.065106815869783</v>
      </c>
      <c r="L26" s="4">
        <f t="shared" si="7"/>
        <v>46.998982706002039</v>
      </c>
    </row>
    <row r="27" spans="1:12" s="4" customFormat="1" ht="14.25" x14ac:dyDescent="0.2">
      <c r="A27" s="8" t="s">
        <v>11</v>
      </c>
      <c r="C27" s="4">
        <f t="shared" ref="C27:L27" si="8">C11/$B11</f>
        <v>31.129476584022036</v>
      </c>
      <c r="D27" s="4">
        <f t="shared" si="8"/>
        <v>40.421778959796534</v>
      </c>
      <c r="E27" s="4">
        <f t="shared" si="8"/>
        <v>38.231647753619782</v>
      </c>
      <c r="F27" s="4">
        <f t="shared" si="8"/>
        <v>38.686184622392496</v>
      </c>
      <c r="G27" s="4">
        <f t="shared" si="8"/>
        <v>47.107438016528924</v>
      </c>
      <c r="H27" s="4">
        <f t="shared" si="8"/>
        <v>36.363636363636367</v>
      </c>
      <c r="I27" s="4">
        <f t="shared" si="8"/>
        <v>32.506887052341597</v>
      </c>
      <c r="J27" s="4">
        <f t="shared" si="8"/>
        <v>0</v>
      </c>
      <c r="K27" s="4">
        <f t="shared" si="8"/>
        <v>0</v>
      </c>
      <c r="L27" s="4">
        <f t="shared" si="8"/>
        <v>0</v>
      </c>
    </row>
    <row r="28" spans="1:12" s="4" customFormat="1" ht="14.25" x14ac:dyDescent="0.2">
      <c r="A28" s="8" t="s">
        <v>12</v>
      </c>
      <c r="C28" s="4">
        <f t="shared" ref="C28:L28" si="9">C12/$B12</f>
        <v>15.657189946435928</v>
      </c>
      <c r="D28" s="4">
        <f t="shared" si="9"/>
        <v>23.427564501602312</v>
      </c>
      <c r="E28" s="4">
        <f t="shared" si="9"/>
        <v>20.784360814306176</v>
      </c>
      <c r="F28" s="4">
        <f t="shared" si="9"/>
        <v>22.551720176549622</v>
      </c>
      <c r="G28" s="4">
        <f t="shared" si="9"/>
        <v>26.534816646065103</v>
      </c>
      <c r="H28" s="4">
        <f t="shared" si="9"/>
        <v>17.758549649773382</v>
      </c>
      <c r="I28" s="4">
        <f t="shared" si="9"/>
        <v>18.623815409971154</v>
      </c>
      <c r="J28" s="4">
        <f t="shared" si="9"/>
        <v>26.04037906880923</v>
      </c>
      <c r="K28" s="4">
        <f t="shared" si="9"/>
        <v>18.582612278533169</v>
      </c>
      <c r="L28" s="4">
        <f t="shared" si="9"/>
        <v>20.189534404614751</v>
      </c>
    </row>
    <row r="29" spans="1:12" s="4" customFormat="1" ht="14.25" x14ac:dyDescent="0.2">
      <c r="A29" s="8" t="s">
        <v>13</v>
      </c>
      <c r="C29" s="4">
        <f t="shared" ref="C29:L29" si="10">C13/$B13</f>
        <v>10.611510791366907</v>
      </c>
      <c r="D29" s="4">
        <f t="shared" si="10"/>
        <v>15.187468552090136</v>
      </c>
      <c r="E29" s="4">
        <f t="shared" si="10"/>
        <v>13.366407384913188</v>
      </c>
      <c r="F29" s="4">
        <f t="shared" si="10"/>
        <v>14.862175794016268</v>
      </c>
      <c r="G29" s="4">
        <f t="shared" si="10"/>
        <v>15.107913669064748</v>
      </c>
      <c r="H29" s="4">
        <f t="shared" si="10"/>
        <v>10.791366906474821</v>
      </c>
      <c r="I29" s="4">
        <f t="shared" si="10"/>
        <v>12.050359712230216</v>
      </c>
      <c r="J29" s="4">
        <f t="shared" si="10"/>
        <v>0</v>
      </c>
      <c r="K29" s="4">
        <f t="shared" si="10"/>
        <v>0</v>
      </c>
      <c r="L29" s="4">
        <f t="shared" si="10"/>
        <v>0</v>
      </c>
    </row>
    <row r="30" spans="1:12" s="4" customFormat="1" ht="14.25" x14ac:dyDescent="0.2">
      <c r="A30" s="8" t="s">
        <v>14</v>
      </c>
      <c r="C30" s="4">
        <f t="shared" ref="C30:L30" si="11">C14/$B14</f>
        <v>10.761485210824416</v>
      </c>
      <c r="D30" s="4">
        <f t="shared" si="11"/>
        <v>14.664739940879233</v>
      </c>
      <c r="E30" s="4">
        <f t="shared" si="11"/>
        <v>13.237122715674154</v>
      </c>
      <c r="F30" s="4">
        <f t="shared" si="11"/>
        <v>14.167115100690111</v>
      </c>
      <c r="G30" s="4">
        <f t="shared" si="11"/>
        <v>14.033983637507866</v>
      </c>
      <c r="H30" s="4">
        <f t="shared" si="11"/>
        <v>10.446821900566393</v>
      </c>
      <c r="I30" s="4">
        <f t="shared" si="11"/>
        <v>11.076148521082441</v>
      </c>
      <c r="J30" s="4">
        <f t="shared" si="11"/>
        <v>17.054751415984896</v>
      </c>
      <c r="K30" s="4">
        <f t="shared" si="11"/>
        <v>13.215859030837004</v>
      </c>
      <c r="L30" s="4">
        <f t="shared" si="11"/>
        <v>14.789175582127124</v>
      </c>
    </row>
    <row r="31" spans="1:12" s="4" customFormat="1" ht="14.25" x14ac:dyDescent="0.2">
      <c r="A31" s="8" t="s">
        <v>15</v>
      </c>
      <c r="C31" s="4">
        <f t="shared" ref="C31:L31" si="12">C15/$B15</f>
        <v>8.2644628099173563</v>
      </c>
      <c r="D31" s="4">
        <f t="shared" si="12"/>
        <v>11.389767837728742</v>
      </c>
      <c r="E31" s="4">
        <f t="shared" si="12"/>
        <v>9.533570162005093</v>
      </c>
      <c r="F31" s="4">
        <f t="shared" si="12"/>
        <v>10.60342216404108</v>
      </c>
      <c r="G31" s="4">
        <f t="shared" si="12"/>
        <v>10.743801652892563</v>
      </c>
      <c r="H31" s="4">
        <f t="shared" si="12"/>
        <v>5.7851239669421499</v>
      </c>
      <c r="I31" s="4">
        <f t="shared" si="12"/>
        <v>7.4380165289256199</v>
      </c>
      <c r="J31" s="4">
        <f t="shared" si="12"/>
        <v>0</v>
      </c>
      <c r="K31" s="4">
        <f t="shared" si="12"/>
        <v>0</v>
      </c>
      <c r="L31" s="4">
        <f t="shared" si="12"/>
        <v>0</v>
      </c>
    </row>
    <row r="32" spans="1:12" s="4" customFormat="1" ht="14.25" x14ac:dyDescent="0.2">
      <c r="A32" s="10" t="s">
        <v>72</v>
      </c>
      <c r="C32" s="4">
        <f t="shared" ref="C32:L32" si="13">C16/$B16</f>
        <v>6.7076923076923078</v>
      </c>
      <c r="D32" s="4">
        <f t="shared" si="13"/>
        <v>10.234415266455594</v>
      </c>
      <c r="E32" s="4">
        <f t="shared" si="13"/>
        <v>8.6608456247657504</v>
      </c>
      <c r="F32" s="4">
        <f t="shared" si="13"/>
        <v>9.5430672988029883</v>
      </c>
      <c r="G32" s="4">
        <f t="shared" si="13"/>
        <v>10.215384615384615</v>
      </c>
      <c r="H32" s="4">
        <f t="shared" si="13"/>
        <v>7.1999999999999993</v>
      </c>
      <c r="I32" s="4">
        <f t="shared" si="13"/>
        <v>8.0615384615384613</v>
      </c>
      <c r="J32" s="4">
        <f t="shared" si="13"/>
        <v>9.2923076923076913</v>
      </c>
      <c r="K32" s="4">
        <f t="shared" si="13"/>
        <v>9.7846153846153854</v>
      </c>
      <c r="L32" s="4">
        <f t="shared" si="13"/>
        <v>11.261538461538462</v>
      </c>
    </row>
    <row r="33" spans="1:12" s="4" customFormat="1" ht="14.25" x14ac:dyDescent="0.2">
      <c r="A33" s="8" t="s">
        <v>17</v>
      </c>
      <c r="C33" s="4">
        <f t="shared" ref="C33:L33" si="14">C17/$B17</f>
        <v>6.1728395061728394</v>
      </c>
      <c r="D33" s="4">
        <f t="shared" si="14"/>
        <v>9.8765432098765427</v>
      </c>
      <c r="E33" s="4">
        <f t="shared" si="14"/>
        <v>8.230452674897121</v>
      </c>
      <c r="F33" s="4">
        <f t="shared" si="14"/>
        <v>9.465020576131689</v>
      </c>
      <c r="G33" s="4">
        <f t="shared" si="14"/>
        <v>9.0534979423868318</v>
      </c>
      <c r="H33" s="4">
        <f t="shared" si="14"/>
        <v>6.5843621399176957</v>
      </c>
      <c r="I33" s="4">
        <f t="shared" si="14"/>
        <v>7.4074074074074074</v>
      </c>
      <c r="J33" s="4">
        <f t="shared" si="14"/>
        <v>7.8189300411522638</v>
      </c>
      <c r="K33" s="4">
        <f t="shared" si="14"/>
        <v>8.230452674897121</v>
      </c>
      <c r="L33" s="4">
        <f t="shared" si="14"/>
        <v>10.2880658436214</v>
      </c>
    </row>
    <row r="34" spans="1:12" s="4" customFormat="1" ht="14.25" x14ac:dyDescent="0.15"/>
    <row r="35" spans="1:12" s="4" customFormat="1" ht="14.25" x14ac:dyDescent="0.2">
      <c r="A35" s="11"/>
    </row>
    <row r="36" spans="1:12" s="4" customFormat="1" ht="14.25" x14ac:dyDescent="0.15">
      <c r="A36" s="12"/>
      <c r="C36" s="37"/>
      <c r="D36" s="37"/>
      <c r="E36" s="37"/>
      <c r="F36" s="37"/>
      <c r="G36" s="37"/>
      <c r="H36" s="37"/>
      <c r="I36" s="37"/>
      <c r="J36" s="37"/>
      <c r="K36" s="37"/>
      <c r="L36" s="37"/>
    </row>
    <row r="37" spans="1:12" s="4" customFormat="1" ht="14.25" x14ac:dyDescent="0.2">
      <c r="A37" s="11"/>
    </row>
    <row r="38" spans="1:12" s="4" customFormat="1" ht="14.25" x14ac:dyDescent="0.15"/>
    <row r="39" spans="1:12" s="4" customFormat="1" ht="14.25" x14ac:dyDescent="0.15"/>
    <row r="40" spans="1:12" s="4" customFormat="1" ht="14.25" x14ac:dyDescent="0.15"/>
    <row r="41" spans="1:12" s="4" customFormat="1" ht="14.25" x14ac:dyDescent="0.15"/>
    <row r="42" spans="1:12" s="4" customFormat="1" ht="14.25" x14ac:dyDescent="0.15"/>
    <row r="43" spans="1:12" s="4" customFormat="1" ht="14.25" x14ac:dyDescent="0.15"/>
    <row r="44" spans="1:12" s="4" customFormat="1" ht="14.25" x14ac:dyDescent="0.15"/>
    <row r="45" spans="1:12" s="4" customFormat="1" ht="14.25" x14ac:dyDescent="0.15"/>
    <row r="46" spans="1:12" s="4" customFormat="1" ht="14.25" x14ac:dyDescent="0.15"/>
    <row r="47" spans="1:12" s="4" customFormat="1" ht="14.25" x14ac:dyDescent="0.15"/>
    <row r="48" spans="1:12" s="4" customFormat="1" ht="14.25" x14ac:dyDescent="0.15"/>
    <row r="49" s="4" customFormat="1" ht="14.25" x14ac:dyDescent="0.15"/>
    <row r="50" s="4" customFormat="1" ht="14.25" x14ac:dyDescent="0.15"/>
    <row r="51" s="4" customFormat="1" ht="14.25" x14ac:dyDescent="0.15"/>
    <row r="52" s="4" customFormat="1" ht="14.25" x14ac:dyDescent="0.15"/>
    <row r="53" s="4" customFormat="1" ht="14.25" x14ac:dyDescent="0.15"/>
  </sheetData>
  <phoneticPr fontId="1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B1" zoomScale="145" zoomScaleNormal="145" workbookViewId="0">
      <selection activeCell="D14" sqref="D14"/>
    </sheetView>
  </sheetViews>
  <sheetFormatPr defaultRowHeight="13.5" x14ac:dyDescent="0.15"/>
  <cols>
    <col min="1" max="1" width="9" style="39"/>
    <col min="2" max="2" width="22.25" style="39" customWidth="1"/>
    <col min="3" max="3" width="17.25" style="39" customWidth="1"/>
    <col min="4" max="4" width="19.625" style="39" customWidth="1"/>
    <col min="5" max="5" width="20.875" style="39" customWidth="1"/>
    <col min="6" max="6" width="14.125" style="39" customWidth="1"/>
    <col min="7" max="7" width="11.375" style="39" customWidth="1"/>
    <col min="8" max="8" width="16.375" style="39" customWidth="1"/>
    <col min="9" max="9" width="17.125" style="39" customWidth="1"/>
    <col min="10" max="10" width="13.625" style="39" customWidth="1"/>
    <col min="11" max="16384" width="9" style="39"/>
  </cols>
  <sheetData>
    <row r="1" spans="1:10" x14ac:dyDescent="0.15">
      <c r="B1" s="39" t="s">
        <v>80</v>
      </c>
      <c r="C1" s="39" t="s">
        <v>82</v>
      </c>
      <c r="D1" s="39" t="s">
        <v>83</v>
      </c>
      <c r="E1" s="39" t="s">
        <v>81</v>
      </c>
      <c r="F1" s="39" t="s">
        <v>84</v>
      </c>
      <c r="G1" s="39" t="s">
        <v>70</v>
      </c>
      <c r="H1" s="39" t="s">
        <v>71</v>
      </c>
      <c r="I1" s="39" t="s">
        <v>85</v>
      </c>
      <c r="J1" s="39" t="s">
        <v>86</v>
      </c>
    </row>
    <row r="2" spans="1:10" ht="15.75" x14ac:dyDescent="0.15">
      <c r="A2" s="40" t="s">
        <v>77</v>
      </c>
      <c r="B2" s="39">
        <v>0.708148</v>
      </c>
      <c r="C2" s="39">
        <v>0.70806999999999998</v>
      </c>
      <c r="D2" s="39">
        <v>0.70804999999999996</v>
      </c>
      <c r="E2" s="39">
        <v>0.70801999999999998</v>
      </c>
      <c r="F2" s="39">
        <v>0.70816999999999997</v>
      </c>
      <c r="G2" s="39">
        <v>0.70814999999999995</v>
      </c>
      <c r="H2" s="39">
        <v>0.70811999999999997</v>
      </c>
      <c r="I2" s="39">
        <v>0.70811999999999997</v>
      </c>
      <c r="J2" s="39">
        <v>0.70816999999999997</v>
      </c>
    </row>
    <row r="3" spans="1:10" ht="15.75" x14ac:dyDescent="0.15">
      <c r="A3" s="40" t="s">
        <v>78</v>
      </c>
      <c r="B3" s="39">
        <v>0.51236999999999999</v>
      </c>
      <c r="C3" s="39">
        <v>0.51232999999999995</v>
      </c>
      <c r="D3" s="39">
        <v>0.51236999999999999</v>
      </c>
      <c r="E3" s="39">
        <v>0.51239000000000001</v>
      </c>
      <c r="F3" s="39">
        <v>0.51234999999999997</v>
      </c>
      <c r="G3" s="39">
        <v>0.51233899999999999</v>
      </c>
      <c r="H3" s="39">
        <v>0.51235799999999998</v>
      </c>
      <c r="I3" s="39">
        <v>0.51232999999999995</v>
      </c>
      <c r="J3" s="39">
        <v>0.51231000000000004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 Major-Element</vt:lpstr>
      <vt:lpstr>Trace-element</vt:lpstr>
      <vt:lpstr>Nd-Sr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于红梅</dc:creator>
  <cp:lastModifiedBy>赵波</cp:lastModifiedBy>
  <dcterms:created xsi:type="dcterms:W3CDTF">2014-11-18T07:24:36Z</dcterms:created>
  <dcterms:modified xsi:type="dcterms:W3CDTF">2021-03-24T01:53:05Z</dcterms:modified>
</cp:coreProperties>
</file>