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benton/Desktop/Dropbox/Lovegrove-Rhaetian landscape/JGS-revision/Supplementary/"/>
    </mc:Choice>
  </mc:AlternateContent>
  <xr:revisionPtr revIDLastSave="0" documentId="13_ncr:1_{92F05093-4007-A041-999B-531473A2075A}" xr6:coauthVersionLast="46" xr6:coauthVersionMax="46" xr10:uidLastSave="{00000000-0000-0000-0000-000000000000}"/>
  <bookViews>
    <workbookView xWindow="25940" yWindow="1620" windowWidth="24580" windowHeight="20540" activeTab="6" xr2:uid="{C65E10C4-E480-47E3-B813-810E2F407B8B}"/>
  </bookViews>
  <sheets>
    <sheet name="Contents" sheetId="8" r:id="rId1"/>
    <sheet name="S1. Literature localites" sheetId="1" r:id="rId2"/>
    <sheet name="S2. Borehole records" sheetId="2" r:id="rId3"/>
    <sheet name="S3. Fissure heights" sheetId="4" r:id="rId4"/>
    <sheet name="S4. Island faunas" sheetId="5" r:id="rId5"/>
    <sheet name="S5. Tallies" sheetId="6" r:id="rId6"/>
    <sheet name="S6. Graph" sheetId="7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1" i="5" l="1"/>
  <c r="S51" i="5"/>
  <c r="P51" i="5"/>
  <c r="N51" i="5"/>
  <c r="M51" i="5"/>
  <c r="L51" i="5"/>
  <c r="K51" i="5"/>
  <c r="J51" i="5"/>
  <c r="I51" i="5"/>
  <c r="H51" i="5"/>
  <c r="G51" i="5"/>
  <c r="E51" i="5"/>
  <c r="C51" i="5"/>
  <c r="T50" i="5"/>
  <c r="S50" i="5"/>
  <c r="R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X2" i="5"/>
  <c r="X4" i="5" s="1"/>
  <c r="D12" i="1"/>
  <c r="D13" i="1"/>
  <c r="D14" i="1"/>
  <c r="D15" i="1"/>
  <c r="D16" i="1"/>
  <c r="D17" i="1"/>
  <c r="D18" i="1"/>
  <c r="D19" i="1"/>
  <c r="D20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Whiteside</author>
  </authors>
  <commentList>
    <comment ref="D18" authorId="0" shapeId="0" xr:uid="{DD024001-C75A-114D-9505-E9CE2BABF94E}">
      <text>
        <r>
          <rPr>
            <b/>
            <sz val="9"/>
            <color indexed="81"/>
            <rFont val="Tahoma"/>
            <family val="2"/>
          </rPr>
          <t>David Whiteside:</t>
        </r>
        <r>
          <rPr>
            <sz val="9"/>
            <color indexed="81"/>
            <rFont val="Tahoma"/>
            <family val="2"/>
          </rPr>
          <t xml:space="preserve">
This group is the amalgamation of the individual localities from directly above.</t>
        </r>
      </text>
    </comment>
  </commentList>
</comments>
</file>

<file path=xl/sharedStrings.xml><?xml version="1.0" encoding="utf-8"?>
<sst xmlns="http://schemas.openxmlformats.org/spreadsheetml/2006/main" count="489" uniqueCount="250">
  <si>
    <t xml:space="preserve">Locality </t>
  </si>
  <si>
    <t>altitude</t>
  </si>
  <si>
    <t>Chipping sodbury barnhill quarry</t>
  </si>
  <si>
    <t>N/A</t>
  </si>
  <si>
    <t>Reynolds 1938</t>
  </si>
  <si>
    <t>Dunball cutting</t>
  </si>
  <si>
    <t>Richardson 1911</t>
  </si>
  <si>
    <t>Dunkerton colliery</t>
  </si>
  <si>
    <t>kelton station</t>
  </si>
  <si>
    <t>Holwell</t>
  </si>
  <si>
    <t>shepton mallet</t>
  </si>
  <si>
    <t>chilcompton</t>
  </si>
  <si>
    <t>M4/M5 225</t>
  </si>
  <si>
    <t>M4/M5 120</t>
  </si>
  <si>
    <t>M4/M5 186</t>
  </si>
  <si>
    <t>Pyle hill</t>
  </si>
  <si>
    <t>Wilson-1981</t>
  </si>
  <si>
    <t>M4/M5 114.9</t>
  </si>
  <si>
    <t>Manor farm quarry</t>
  </si>
  <si>
    <t>M4/M5 226</t>
  </si>
  <si>
    <t>M4/M5 38</t>
  </si>
  <si>
    <t>M4/M5 35.5</t>
  </si>
  <si>
    <t>M4/M5 39</t>
  </si>
  <si>
    <t>M4/M5 35</t>
  </si>
  <si>
    <t>Moore 1867</t>
  </si>
  <si>
    <t>willsbridge</t>
  </si>
  <si>
    <t>Windsor hill</t>
  </si>
  <si>
    <t>vallis vale</t>
  </si>
  <si>
    <t>hapsford mills</t>
  </si>
  <si>
    <t>Uphill railway cutting</t>
  </si>
  <si>
    <t>Coldharbour road, ST albans road</t>
  </si>
  <si>
    <t>Short 1904</t>
  </si>
  <si>
    <t>Coldharbour road</t>
  </si>
  <si>
    <t>Coldharbour</t>
  </si>
  <si>
    <t>Cotham house</t>
  </si>
  <si>
    <t>Carboniferous</t>
  </si>
  <si>
    <t>Westbury</t>
  </si>
  <si>
    <t>Cotham</t>
  </si>
  <si>
    <t>Mercia</t>
  </si>
  <si>
    <t xml:space="preserve"> </t>
  </si>
  <si>
    <t>ashley down ST57 NE11</t>
  </si>
  <si>
    <t>Bowlish ST64/SW</t>
  </si>
  <si>
    <t xml:space="preserve">Cheddar </t>
  </si>
  <si>
    <t>Banwell spring ST53/NE</t>
  </si>
  <si>
    <t>East harptree</t>
  </si>
  <si>
    <t>Patchway ST68 Sw 54</t>
  </si>
  <si>
    <t>sand hamlet</t>
  </si>
  <si>
    <t>weare</t>
  </si>
  <si>
    <t>lat</t>
  </si>
  <si>
    <t>long</t>
  </si>
  <si>
    <t>Winwood 1884</t>
  </si>
  <si>
    <t>Slater 2016</t>
  </si>
  <si>
    <t>Allard 2015</t>
  </si>
  <si>
    <t>Geology of the country around Wells and Cheddar</t>
  </si>
  <si>
    <t>Geology of the Bristol district</t>
  </si>
  <si>
    <t>Borehole</t>
  </si>
  <si>
    <t>ST75NW6</t>
  </si>
  <si>
    <t>ST56NE7</t>
  </si>
  <si>
    <t>ST56NW26</t>
  </si>
  <si>
    <t>ST65NE10</t>
  </si>
  <si>
    <t>ST55NE5</t>
  </si>
  <si>
    <t>ST35NE15</t>
  </si>
  <si>
    <t>ST55SW6</t>
  </si>
  <si>
    <t>ST67SE24</t>
  </si>
  <si>
    <t>ST65SW4</t>
  </si>
  <si>
    <t>ST77NW26</t>
  </si>
  <si>
    <t>ST67SE25</t>
  </si>
  <si>
    <t>ST78SW13</t>
  </si>
  <si>
    <t>ST77NW2</t>
  </si>
  <si>
    <t>ST76NW31</t>
  </si>
  <si>
    <t>ST47SE58</t>
  </si>
  <si>
    <t>ST57SW9</t>
  </si>
  <si>
    <t>ST46NE10</t>
  </si>
  <si>
    <t>ST58SW41</t>
  </si>
  <si>
    <t>ST46SE3</t>
  </si>
  <si>
    <t>ST45SE17</t>
  </si>
  <si>
    <t>ST56SE6</t>
  </si>
  <si>
    <t>ST57NE2</t>
  </si>
  <si>
    <t>ST56NW31</t>
  </si>
  <si>
    <t>ST64SW27</t>
  </si>
  <si>
    <t>ST45NW4</t>
  </si>
  <si>
    <t>ST56NW30</t>
  </si>
  <si>
    <t>ST55NE2</t>
  </si>
  <si>
    <t xml:space="preserve">Altitude </t>
  </si>
  <si>
    <t>Whittard 1948</t>
  </si>
  <si>
    <t>borehole1</t>
  </si>
  <si>
    <t>borehole2</t>
  </si>
  <si>
    <t>borehole36</t>
  </si>
  <si>
    <t>borehole16</t>
  </si>
  <si>
    <t>borehol34</t>
  </si>
  <si>
    <t xml:space="preserve">altitude </t>
  </si>
  <si>
    <t xml:space="preserve">Mercia </t>
  </si>
  <si>
    <t>Source</t>
  </si>
  <si>
    <t>Reference/Memoir title</t>
  </si>
  <si>
    <t>Key to spread sheets                                                                                                                                                                                                                                                                          All heights given in metres above sea level
Carboniferous= height of the top of the carboniferous/paleozoic sedments
Mercia=height of the top of the Mercia Mudstone Group
Westbury=height of base of the Westbury formation
Cotham=height of the top of the Cotham formation</t>
  </si>
  <si>
    <t>MPI</t>
  </si>
  <si>
    <t>CTPI</t>
  </si>
  <si>
    <t>Cromhall</t>
  </si>
  <si>
    <t>Tytherington</t>
  </si>
  <si>
    <t>UK grid reference</t>
  </si>
  <si>
    <t xml:space="preserve">ST 704 916 </t>
  </si>
  <si>
    <t>ST 660 890</t>
  </si>
  <si>
    <t>Woodleaze</t>
  </si>
  <si>
    <t xml:space="preserve">ST657 885 </t>
  </si>
  <si>
    <t>Durdham Down</t>
  </si>
  <si>
    <t>ST573 747</t>
  </si>
  <si>
    <t xml:space="preserve"> Emborough</t>
  </si>
  <si>
    <t>ST 623 505</t>
  </si>
  <si>
    <t>Batscombe</t>
  </si>
  <si>
    <t xml:space="preserve"> ST 460 550</t>
  </si>
  <si>
    <t>Windsor Hill</t>
  </si>
  <si>
    <t xml:space="preserve">ST 615 452 </t>
  </si>
  <si>
    <t xml:space="preserve"> Holwell </t>
  </si>
  <si>
    <t xml:space="preserve"> ST 727 452</t>
  </si>
  <si>
    <t xml:space="preserve">Highcroft </t>
  </si>
  <si>
    <t>Paleozoic top</t>
  </si>
  <si>
    <t>Westbury base</t>
  </si>
  <si>
    <t>Cotham top</t>
  </si>
  <si>
    <t>ST 62018 48602</t>
  </si>
  <si>
    <t>All heights in metres</t>
  </si>
  <si>
    <t>Locality</t>
  </si>
  <si>
    <t>Cromhall-C</t>
  </si>
  <si>
    <t>Cromhall fissure site 1</t>
  </si>
  <si>
    <t>Tytherington-C</t>
  </si>
  <si>
    <t>Tytherington fiss 2 Ex 17m</t>
  </si>
  <si>
    <t>Woodleaze-C</t>
  </si>
  <si>
    <t>Emborough-E</t>
  </si>
  <si>
    <t>Batscombe-E</t>
  </si>
  <si>
    <t>Pant-y-ffynnon</t>
  </si>
  <si>
    <t>Twyn-yr-Odyn</t>
  </si>
  <si>
    <t>Ruthin</t>
  </si>
  <si>
    <t>Holwell-E</t>
  </si>
  <si>
    <t>Holwell microlestes only</t>
  </si>
  <si>
    <t>Windsor Hill-E</t>
  </si>
  <si>
    <t>St. Brides Pant 4</t>
  </si>
  <si>
    <r>
      <t>St. Brides (</t>
    </r>
    <r>
      <rPr>
        <b/>
        <i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)</t>
    </r>
  </si>
  <si>
    <r>
      <t>St. Brides (</t>
    </r>
    <r>
      <rPr>
        <b/>
        <i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-S)</t>
    </r>
  </si>
  <si>
    <t>DD</t>
  </si>
  <si>
    <t>SB</t>
  </si>
  <si>
    <t>Terrestrial faunas</t>
  </si>
  <si>
    <t>Gephyrosaurus</t>
  </si>
  <si>
    <t>Min</t>
  </si>
  <si>
    <t>Penegephyrosaurus curtiscoppi</t>
  </si>
  <si>
    <t>Clevosaurus convallis</t>
  </si>
  <si>
    <t xml:space="preserve">   27*( 29)</t>
  </si>
  <si>
    <t>Max</t>
  </si>
  <si>
    <r>
      <t xml:space="preserve">Clevosaurus hudsoni </t>
    </r>
    <r>
      <rPr>
        <sz val="11"/>
        <color theme="1"/>
        <rFont val="Calibri"/>
        <family val="2"/>
        <scheme val="minor"/>
      </rPr>
      <t>or</t>
    </r>
    <r>
      <rPr>
        <i/>
        <sz val="11"/>
        <color theme="1"/>
        <rFont val="Calibri"/>
        <family val="2"/>
        <scheme val="minor"/>
      </rPr>
      <t xml:space="preserve"> Clevosaurus sp.</t>
    </r>
  </si>
  <si>
    <t>All taxa identified on the island</t>
  </si>
  <si>
    <t>Clevosaurus minor</t>
  </si>
  <si>
    <r>
      <t xml:space="preserve">*MPI 27 includes </t>
    </r>
    <r>
      <rPr>
        <i/>
        <sz val="11"/>
        <color theme="1"/>
        <rFont val="Calibri"/>
        <family val="2"/>
        <scheme val="minor"/>
      </rPr>
      <t>Oligokyphus</t>
    </r>
    <r>
      <rPr>
        <sz val="11"/>
        <color theme="1"/>
        <rFont val="Calibri"/>
        <family val="2"/>
        <scheme val="minor"/>
      </rPr>
      <t xml:space="preserve"> from WH</t>
    </r>
  </si>
  <si>
    <t>Clevosaurus sectumsemper</t>
  </si>
  <si>
    <r>
      <t xml:space="preserve">Additionally MPI is 28 with </t>
    </r>
    <r>
      <rPr>
        <i/>
        <sz val="12"/>
        <color theme="1"/>
        <rFont val="Calibri"/>
        <family val="2"/>
        <scheme val="minor"/>
      </rPr>
      <t>Psephoderma</t>
    </r>
    <r>
      <rPr>
        <sz val="11"/>
        <color theme="1"/>
        <rFont val="Calibri"/>
        <family val="2"/>
        <scheme val="minor"/>
      </rPr>
      <t xml:space="preserve"> and 29 with </t>
    </r>
    <r>
      <rPr>
        <i/>
        <sz val="12"/>
        <color theme="1"/>
        <rFont val="Calibri"/>
        <family val="2"/>
        <scheme val="minor"/>
      </rPr>
      <t>Pachystropheus</t>
    </r>
  </si>
  <si>
    <t>Diphydontosaurus</t>
  </si>
  <si>
    <t>Planocephalosaurus</t>
  </si>
  <si>
    <t>?</t>
  </si>
  <si>
    <t>Pelecymala</t>
  </si>
  <si>
    <t>Fraserophenodon</t>
  </si>
  <si>
    <t>Sigmala</t>
  </si>
  <si>
    <t>Other unidentified lepidosaurs</t>
  </si>
  <si>
    <t>Indet. Small reptile</t>
  </si>
  <si>
    <t>Kuehneosaur</t>
  </si>
  <si>
    <t>CONFIRMED TAXA ONE FISSURE ONLY</t>
  </si>
  <si>
    <t>Kuehneosaurus</t>
  </si>
  <si>
    <t>C fiss 1</t>
  </si>
  <si>
    <t>T fiss 2</t>
  </si>
  <si>
    <t>H Microlestes</t>
  </si>
  <si>
    <t>Kuehneosuchus</t>
  </si>
  <si>
    <t>Archosaur indet.</t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</si>
  <si>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with Psephoderma and Pachystropheus</t>
    </r>
  </si>
  <si>
    <t>Thecodontosaurus/Pantydraco</t>
  </si>
  <si>
    <t>Theropod/coelophysoid</t>
  </si>
  <si>
    <r>
      <t xml:space="preserve">Sphenosuchiid/aff. </t>
    </r>
    <r>
      <rPr>
        <i/>
        <sz val="11"/>
        <color theme="1"/>
        <rFont val="Calibri"/>
        <family val="2"/>
        <scheme val="minor"/>
      </rPr>
      <t>Terrestrisuchus</t>
    </r>
  </si>
  <si>
    <r>
      <t>Thecodont/suchian/scleromochlid/</t>
    </r>
    <r>
      <rPr>
        <i/>
        <sz val="11"/>
        <color theme="1"/>
        <rFont val="Calibri"/>
        <family val="2"/>
        <scheme val="minor"/>
      </rPr>
      <t>Agnosphitys</t>
    </r>
  </si>
  <si>
    <r>
      <t>“</t>
    </r>
    <r>
      <rPr>
        <i/>
        <sz val="11"/>
        <color theme="1"/>
        <rFont val="Calibri"/>
        <family val="2"/>
        <scheme val="minor"/>
      </rPr>
      <t>Palaeosaurus</t>
    </r>
    <r>
      <rPr>
        <sz val="11"/>
        <color theme="1"/>
        <rFont val="Calibri"/>
        <family val="2"/>
        <scheme val="minor"/>
      </rPr>
      <t xml:space="preserve">”/phytosaur aff. </t>
    </r>
    <r>
      <rPr>
        <i/>
        <sz val="11"/>
        <color theme="1"/>
        <rFont val="Calibri"/>
        <family val="2"/>
        <scheme val="minor"/>
      </rPr>
      <t>Nicrosaurus</t>
    </r>
    <r>
      <rPr>
        <sz val="11"/>
        <color theme="1"/>
        <rFont val="Calibri"/>
        <family val="2"/>
        <scheme val="minor"/>
      </rPr>
      <t>/
Angistorhinopsis</t>
    </r>
  </si>
  <si>
    <t>Aetosaur</t>
  </si>
  <si>
    <t>Drepanosaur</t>
  </si>
  <si>
    <t>Pterosaur</t>
  </si>
  <si>
    <t>Tricuspisaurus/Variodens</t>
  </si>
  <si>
    <t>Procolophonid</t>
  </si>
  <si>
    <t>Oligokyphus</t>
  </si>
  <si>
    <t>Other tritylodont</t>
  </si>
  <si>
    <t>Pseudotriconodon</t>
  </si>
  <si>
    <r>
      <rPr>
        <i/>
        <sz val="11"/>
        <color theme="1"/>
        <rFont val="Calibri"/>
        <family val="2"/>
        <scheme val="minor"/>
      </rPr>
      <t>Morganucodon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Eozostrodon</t>
    </r>
  </si>
  <si>
    <t>Kuehneotherium</t>
  </si>
  <si>
    <r>
      <rPr>
        <i/>
        <sz val="11"/>
        <color theme="1"/>
        <rFont val="Calibri"/>
        <family val="2"/>
        <scheme val="minor"/>
      </rPr>
      <t>Bridetherium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Paceyodon</t>
    </r>
  </si>
  <si>
    <t xml:space="preserve">Theroteinid </t>
  </si>
  <si>
    <r>
      <t>Haramiyid/</t>
    </r>
    <r>
      <rPr>
        <i/>
        <sz val="11"/>
        <rFont val="Calibri"/>
        <family val="2"/>
        <scheme val="minor"/>
      </rPr>
      <t>Thomasia</t>
    </r>
  </si>
  <si>
    <t>Psephoderma</t>
  </si>
  <si>
    <t>Pachystropheus</t>
  </si>
  <si>
    <t>Aquatic faunas</t>
  </si>
  <si>
    <t>Pholidophorus/Legnonotus/Semionotus</t>
  </si>
  <si>
    <t>Gyrolepis</t>
  </si>
  <si>
    <t>Severnichthys</t>
  </si>
  <si>
    <t>Lissodus*</t>
  </si>
  <si>
    <t>Rhomphaiodon</t>
  </si>
  <si>
    <t>Polyacrodus</t>
  </si>
  <si>
    <t>Unidentified osteichthyan teeth</t>
  </si>
  <si>
    <t>Gastropods</t>
  </si>
  <si>
    <t>Euestheria</t>
  </si>
  <si>
    <t>Terrestrial arthropods</t>
  </si>
  <si>
    <t>Reworked Carboniferous fossils</t>
  </si>
  <si>
    <t>Minimum number of identified terrestrial genera</t>
  </si>
  <si>
    <t>Number of possible terrestrial genera present</t>
  </si>
  <si>
    <t>21 minimum</t>
  </si>
  <si>
    <t>With Pachystropheus and Psephoderma</t>
  </si>
  <si>
    <t>23 maximum</t>
  </si>
  <si>
    <r>
      <rPr>
        <b/>
        <sz val="12"/>
        <color theme="1"/>
        <rFont val="Calibri"/>
        <family val="2"/>
        <scheme val="minor"/>
      </rPr>
      <t>Information used for table 1 and Fig. 17</t>
    </r>
    <r>
      <rPr>
        <sz val="11"/>
        <color theme="1"/>
        <rFont val="Calibri"/>
        <family val="2"/>
        <scheme val="minor"/>
      </rPr>
      <t>. Data for Cromhall fissure 1 is from Fraser 1994; Tytherington fiss. 2 at Ex. 17 is from Mussini et al. 2020; DFPI is from Foffa et al. 2014; PI Microlestes fissure is</t>
    </r>
  </si>
  <si>
    <t xml:space="preserve">Taxa totals  from all fissures in locality. </t>
  </si>
  <si>
    <t xml:space="preserve"> from Whiteside et al. 2016 and Whiteside and Duffin 2017; Pant-y-ffynnon is from Keeble et al. 2017; Ruthin is from Skinner et al. 2020; and St. Brides is from Whiteside et al. 2016.</t>
  </si>
  <si>
    <t xml:space="preserve">Cromhall, Tytherington and Woodleaze are </t>
  </si>
  <si>
    <t>all assumed to be on a continuous CTPI in this table.</t>
  </si>
  <si>
    <t>One main fissure only confirmed taxa</t>
  </si>
  <si>
    <t>Area(GIS based)</t>
  </si>
  <si>
    <t>Min Taxa</t>
  </si>
  <si>
    <t>Max taxa</t>
  </si>
  <si>
    <t>Area in Skinner et al. 2020</t>
  </si>
  <si>
    <t>Minimum</t>
  </si>
  <si>
    <t>Maximum</t>
  </si>
  <si>
    <t xml:space="preserve">                       N/A</t>
  </si>
  <si>
    <t>Cromhall PI Fiss 1</t>
  </si>
  <si>
    <t>Tytherington PI Fiss 2</t>
  </si>
  <si>
    <t xml:space="preserve">                        22*</t>
  </si>
  <si>
    <t>DFPI</t>
  </si>
  <si>
    <t xml:space="preserve">                       112*</t>
  </si>
  <si>
    <t>MPI Microlestes Q only</t>
  </si>
  <si>
    <t xml:space="preserve">                        16*</t>
  </si>
  <si>
    <t xml:space="preserve">                        34*</t>
  </si>
  <si>
    <t>Emborough</t>
  </si>
  <si>
    <t xml:space="preserve">                        15*</t>
  </si>
  <si>
    <t>Pant 4</t>
  </si>
  <si>
    <t>Pant</t>
  </si>
  <si>
    <t>N.B. Areas for PyF, Ruthin and St. Brides are not GIS based.</t>
  </si>
  <si>
    <t>Areas for Cromhall PI and Tytherington PI are in the Cotham and Westbury respectively. Area for DFPI excludes Clevedon/Portishead Carb. Lst. outcrop.</t>
  </si>
  <si>
    <t>Summary of all fissures on palaeo-island</t>
  </si>
  <si>
    <t>All others are in the Lower Rhaetian except St. Brides which is probably hettangian or Sinemurian.</t>
  </si>
  <si>
    <t>Island</t>
  </si>
  <si>
    <t>*Foffa et al. 2014 and Whiteside et al. 2016 island area data used.</t>
  </si>
  <si>
    <r>
      <t xml:space="preserve">Ruthin is dated as basal Westbury by Skinner </t>
    </r>
    <r>
      <rPr>
        <i/>
        <sz val="12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.(2020), Pant-y-ffynnon is Late Westbury-Cotham (Keeble et al. 2017), St. Brides is Latest Triassic to Sinmemurian  (Whiteside </t>
    </r>
    <r>
      <rPr>
        <i/>
        <sz val="12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</si>
  <si>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(2016).</t>
    </r>
  </si>
  <si>
    <t>St. Brides</t>
  </si>
  <si>
    <t>N.B. PyF, Ruthin and St. Brides are not GIS based.</t>
  </si>
  <si>
    <t>Contents</t>
  </si>
  <si>
    <r>
      <t>Jack Lovegrove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, Andrew J. Newell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, David I. Whiteside</t>
    </r>
    <r>
      <rPr>
        <b/>
        <vertAlign val="superscript"/>
        <sz val="12"/>
        <color theme="1"/>
        <rFont val="Calibri"/>
        <family val="2"/>
        <scheme val="minor"/>
      </rPr>
      <t xml:space="preserve">1,3 </t>
    </r>
    <r>
      <rPr>
        <b/>
        <sz val="12"/>
        <color theme="1"/>
        <rFont val="Calibri"/>
        <family val="2"/>
        <scheme val="minor"/>
      </rPr>
      <t>and Michael J. Benton</t>
    </r>
    <r>
      <rPr>
        <b/>
        <vertAlign val="superscript"/>
        <sz val="12"/>
        <color theme="1"/>
        <rFont val="Calibri"/>
        <family val="2"/>
        <scheme val="minor"/>
      </rPr>
      <t>1*</t>
    </r>
  </si>
  <si>
    <t>Testing the relationship between marine transgression and evolving island palaeogeography using 3D GIS: an example from the Late Triassic of SW England</t>
  </si>
  <si>
    <t>Table S1. Literature localities</t>
  </si>
  <si>
    <t>Table S2. Borehole records</t>
  </si>
  <si>
    <t>Table S3. Fissure heights</t>
  </si>
  <si>
    <t>Table S4. Island faunas</t>
  </si>
  <si>
    <t>Table S6. Graph of island area vs. species counts</t>
  </si>
  <si>
    <t>Table S5. Tallies of species and island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</si>
</sst>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ED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2" xfId="0" applyFont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2" xfId="0" applyFill="1" applyBorder="1"/>
    <xf numFmtId="0" fontId="5" fillId="2" borderId="2" xfId="0" applyFont="1" applyFill="1" applyBorder="1"/>
    <xf numFmtId="0" fontId="8" fillId="2" borderId="0" xfId="0" applyFont="1" applyFill="1"/>
    <xf numFmtId="0" fontId="0" fillId="2" borderId="0" xfId="0" applyFill="1"/>
    <xf numFmtId="0" fontId="0" fillId="5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0" borderId="2" xfId="0" applyBorder="1"/>
    <xf numFmtId="0" fontId="0" fillId="3" borderId="9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5" fillId="3" borderId="2" xfId="0" applyFont="1" applyFill="1" applyBorder="1"/>
    <xf numFmtId="0" fontId="0" fillId="0" borderId="2" xfId="0" applyBorder="1" applyAlignment="1">
      <alignment wrapText="1"/>
    </xf>
    <xf numFmtId="0" fontId="7" fillId="6" borderId="2" xfId="0" applyFont="1" applyFill="1" applyBorder="1"/>
    <xf numFmtId="0" fontId="10" fillId="0" borderId="2" xfId="0" applyFont="1" applyBorder="1"/>
    <xf numFmtId="0" fontId="5" fillId="0" borderId="0" xfId="0" applyFont="1" applyAlignment="1">
      <alignment horizontal="center" vertical="center" textRotation="90" wrapText="1"/>
    </xf>
    <xf numFmtId="0" fontId="11" fillId="0" borderId="2" xfId="0" applyFont="1" applyBorder="1"/>
    <xf numFmtId="0" fontId="5" fillId="0" borderId="8" xfId="0" applyFont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0" xfId="0" applyFill="1"/>
    <xf numFmtId="0" fontId="10" fillId="0" borderId="8" xfId="0" applyFont="1" applyBorder="1"/>
    <xf numFmtId="0" fontId="5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0" fillId="9" borderId="0" xfId="0" applyFill="1"/>
    <xf numFmtId="0" fontId="3" fillId="0" borderId="0" xfId="0" applyFont="1"/>
    <xf numFmtId="0" fontId="0" fillId="0" borderId="19" xfId="0" applyBorder="1"/>
    <xf numFmtId="0" fontId="0" fillId="0" borderId="20" xfId="0" applyBorder="1"/>
    <xf numFmtId="0" fontId="5" fillId="0" borderId="6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10" borderId="0" xfId="0" applyFill="1"/>
    <xf numFmtId="0" fontId="4" fillId="10" borderId="0" xfId="0" applyFont="1" applyFill="1"/>
    <xf numFmtId="0" fontId="1" fillId="10" borderId="0" xfId="0" applyFont="1" applyFill="1"/>
    <xf numFmtId="0" fontId="0" fillId="10" borderId="0" xfId="0" applyFont="1" applyFill="1"/>
    <xf numFmtId="0" fontId="4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932297525309418E-2"/>
                  <c:y val="9.17032435165787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[1]Tallies!$F$8:$F$14</c:f>
              <c:numCache>
                <c:formatCode>General</c:formatCode>
                <c:ptCount val="7"/>
                <c:pt idx="0">
                  <c:v>0.72</c:v>
                </c:pt>
                <c:pt idx="1">
                  <c:v>6.89</c:v>
                </c:pt>
                <c:pt idx="2">
                  <c:v>26.14</c:v>
                </c:pt>
                <c:pt idx="3">
                  <c:v>146.35</c:v>
                </c:pt>
                <c:pt idx="4">
                  <c:v>16</c:v>
                </c:pt>
                <c:pt idx="5">
                  <c:v>34</c:v>
                </c:pt>
                <c:pt idx="6">
                  <c:v>15</c:v>
                </c:pt>
              </c:numCache>
            </c:numRef>
          </c:xVal>
          <c:yVal>
            <c:numRef>
              <c:f>[1]Tallies!$G$8:$G$14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16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84-794B-BB65-C7AD85D2407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279984533183353"/>
                  <c:y val="3.883551253341038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[1]Tallies!$F$8:$F$14</c:f>
              <c:numCache>
                <c:formatCode>General</c:formatCode>
                <c:ptCount val="7"/>
                <c:pt idx="0">
                  <c:v>0.72</c:v>
                </c:pt>
                <c:pt idx="1">
                  <c:v>6.89</c:v>
                </c:pt>
                <c:pt idx="2">
                  <c:v>26.14</c:v>
                </c:pt>
                <c:pt idx="3">
                  <c:v>146.35</c:v>
                </c:pt>
                <c:pt idx="4">
                  <c:v>16</c:v>
                </c:pt>
                <c:pt idx="5">
                  <c:v>34</c:v>
                </c:pt>
                <c:pt idx="6">
                  <c:v>15</c:v>
                </c:pt>
              </c:numCache>
            </c:numRef>
          </c:xVal>
          <c:yVal>
            <c:numRef>
              <c:f>[1]Tallies!$H$8:$H$14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18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84-794B-BB65-C7AD85D24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596656"/>
        <c:axId val="983596864"/>
      </c:scatterChart>
      <c:valAx>
        <c:axId val="9825966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latin typeface="Helvetica" pitchFamily="2" charset="0"/>
                  </a:rPr>
                  <a:t>Island area (km2)</a:t>
                </a:r>
              </a:p>
            </c:rich>
          </c:tx>
          <c:layout>
            <c:manualLayout>
              <c:xMode val="edge"/>
              <c:yMode val="edge"/>
              <c:x val="0.38369305399325077"/>
              <c:y val="0.92660550458715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983596864"/>
        <c:crosses val="autoZero"/>
        <c:crossBetween val="midCat"/>
      </c:valAx>
      <c:valAx>
        <c:axId val="983596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latin typeface="Helvetica" pitchFamily="2" charset="0"/>
                  </a:rPr>
                  <a:t>Number of species</a:t>
                </a:r>
              </a:p>
            </c:rich>
          </c:tx>
          <c:layout>
            <c:manualLayout>
              <c:xMode val="edge"/>
              <c:yMode val="edge"/>
              <c:x val="1.5625E-2"/>
              <c:y val="0.3385352885935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982596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932297525309418E-2"/>
                  <c:y val="9.17032435165787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[2]Tallies!$F$8:$F$14</c:f>
              <c:numCache>
                <c:formatCode>General</c:formatCode>
                <c:ptCount val="7"/>
                <c:pt idx="0">
                  <c:v>0.72</c:v>
                </c:pt>
                <c:pt idx="1">
                  <c:v>6.89</c:v>
                </c:pt>
                <c:pt idx="2">
                  <c:v>26.14</c:v>
                </c:pt>
                <c:pt idx="3">
                  <c:v>146.35</c:v>
                </c:pt>
                <c:pt idx="4">
                  <c:v>16</c:v>
                </c:pt>
                <c:pt idx="5">
                  <c:v>34</c:v>
                </c:pt>
                <c:pt idx="6">
                  <c:v>15</c:v>
                </c:pt>
              </c:numCache>
            </c:numRef>
          </c:xVal>
          <c:yVal>
            <c:numRef>
              <c:f>[2]Tallies!$G$8:$G$14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16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9-4FFF-A3CB-F519DC4752F3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279984533183353"/>
                  <c:y val="3.883551253341038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[2]Tallies!$F$8:$F$14</c:f>
              <c:numCache>
                <c:formatCode>General</c:formatCode>
                <c:ptCount val="7"/>
                <c:pt idx="0">
                  <c:v>0.72</c:v>
                </c:pt>
                <c:pt idx="1">
                  <c:v>6.89</c:v>
                </c:pt>
                <c:pt idx="2">
                  <c:v>26.14</c:v>
                </c:pt>
                <c:pt idx="3">
                  <c:v>146.35</c:v>
                </c:pt>
                <c:pt idx="4">
                  <c:v>16</c:v>
                </c:pt>
                <c:pt idx="5">
                  <c:v>34</c:v>
                </c:pt>
                <c:pt idx="6">
                  <c:v>15</c:v>
                </c:pt>
              </c:numCache>
            </c:numRef>
          </c:xVal>
          <c:yVal>
            <c:numRef>
              <c:f>[2]Tallies!$H$8:$H$14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18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99-4FFF-A3CB-F519DC47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596656"/>
        <c:axId val="983596864"/>
      </c:scatterChart>
      <c:valAx>
        <c:axId val="9825966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latin typeface="Helvetica" pitchFamily="2" charset="0"/>
                  </a:rPr>
                  <a:t>Island area (km2)</a:t>
                </a:r>
              </a:p>
            </c:rich>
          </c:tx>
          <c:layout>
            <c:manualLayout>
              <c:xMode val="edge"/>
              <c:yMode val="edge"/>
              <c:x val="0.38369305399325077"/>
              <c:y val="0.92660550458715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983596864"/>
        <c:crosses val="autoZero"/>
        <c:crossBetween val="midCat"/>
      </c:valAx>
      <c:valAx>
        <c:axId val="983596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latin typeface="Helvetica" pitchFamily="2" charset="0"/>
                  </a:rPr>
                  <a:t>Number of species</a:t>
                </a:r>
              </a:p>
            </c:rich>
          </c:tx>
          <c:layout>
            <c:manualLayout>
              <c:xMode val="edge"/>
              <c:yMode val="edge"/>
              <c:x val="1.5625E-2"/>
              <c:y val="0.3385352885935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982596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</xdr:row>
      <xdr:rowOff>139700</xdr:rowOff>
    </xdr:from>
    <xdr:to>
      <xdr:col>8</xdr:col>
      <xdr:colOff>660400</xdr:colOff>
      <xdr:row>19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2214C-93AF-254C-9538-71B816CEF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2</xdr:row>
      <xdr:rowOff>139700</xdr:rowOff>
    </xdr:from>
    <xdr:to>
      <xdr:col>8</xdr:col>
      <xdr:colOff>660400</xdr:colOff>
      <xdr:row>19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0470C0-ED23-4FE2-86E5-5E527A4C3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benton/Library/Containers/com.apple.mail/Data/Library/Mail%20Downloads/524CCC6C-9EC7-4873-ABB6-DBAC0BD0C6F4/Species%20area%20updatedDW%20after%20revi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Tyth%20Mar%2031%20newb/Jack%20Lovegrove%20Rhaetian%20maps/2020%20files/Reviewed%20ms/Review%20ms/Rhaetian_paper_revisions/Species%20area%20updatedDW%20after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  <sheetName val="Tallies"/>
      <sheetName val="Graph"/>
    </sheetNames>
    <sheetDataSet>
      <sheetData sheetId="0"/>
      <sheetData sheetId="1">
        <row r="8">
          <cell r="F8">
            <v>0.72</v>
          </cell>
          <cell r="G8">
            <v>5</v>
          </cell>
          <cell r="H8">
            <v>5</v>
          </cell>
        </row>
        <row r="9">
          <cell r="F9">
            <v>6.89</v>
          </cell>
          <cell r="G9">
            <v>8</v>
          </cell>
          <cell r="H9">
            <v>8</v>
          </cell>
        </row>
        <row r="10">
          <cell r="F10">
            <v>26.14</v>
          </cell>
          <cell r="G10">
            <v>6</v>
          </cell>
          <cell r="H10">
            <v>7</v>
          </cell>
        </row>
        <row r="11">
          <cell r="F11">
            <v>146.35</v>
          </cell>
          <cell r="G11">
            <v>16</v>
          </cell>
          <cell r="H11">
            <v>18</v>
          </cell>
        </row>
        <row r="12">
          <cell r="F12">
            <v>16</v>
          </cell>
          <cell r="G12">
            <v>8</v>
          </cell>
          <cell r="H12">
            <v>10</v>
          </cell>
        </row>
        <row r="13">
          <cell r="F13">
            <v>34</v>
          </cell>
          <cell r="G13">
            <v>9</v>
          </cell>
          <cell r="H13">
            <v>12</v>
          </cell>
        </row>
        <row r="14">
          <cell r="F14">
            <v>15</v>
          </cell>
          <cell r="G14">
            <v>11</v>
          </cell>
          <cell r="H14">
            <v>11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es"/>
      <sheetName val="Graph"/>
    </sheetNames>
    <sheetDataSet>
      <sheetData sheetId="0">
        <row r="8">
          <cell r="F8">
            <v>0.72</v>
          </cell>
          <cell r="G8">
            <v>5</v>
          </cell>
          <cell r="H8">
            <v>5</v>
          </cell>
        </row>
        <row r="9">
          <cell r="F9">
            <v>6.89</v>
          </cell>
          <cell r="G9">
            <v>8</v>
          </cell>
          <cell r="H9">
            <v>8</v>
          </cell>
        </row>
        <row r="10">
          <cell r="F10">
            <v>26.14</v>
          </cell>
          <cell r="G10">
            <v>6</v>
          </cell>
          <cell r="H10">
            <v>7</v>
          </cell>
        </row>
        <row r="11">
          <cell r="F11">
            <v>146.35</v>
          </cell>
          <cell r="G11">
            <v>16</v>
          </cell>
          <cell r="H11">
            <v>18</v>
          </cell>
        </row>
        <row r="12">
          <cell r="F12">
            <v>16</v>
          </cell>
          <cell r="G12">
            <v>8</v>
          </cell>
          <cell r="H12">
            <v>10</v>
          </cell>
        </row>
        <row r="13">
          <cell r="F13">
            <v>34</v>
          </cell>
          <cell r="G13">
            <v>9</v>
          </cell>
          <cell r="H13">
            <v>12</v>
          </cell>
        </row>
        <row r="14">
          <cell r="F14">
            <v>15</v>
          </cell>
          <cell r="G14">
            <v>11</v>
          </cell>
          <cell r="H14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562D-8FF4-9345-A874-E8C5342BEEDC}">
  <dimension ref="A2:B13"/>
  <sheetViews>
    <sheetView zoomScaleNormal="100" workbookViewId="0">
      <selection activeCell="A11" sqref="A11"/>
    </sheetView>
  </sheetViews>
  <sheetFormatPr baseColWidth="10" defaultRowHeight="15" x14ac:dyDescent="0.2"/>
  <cols>
    <col min="1" max="16384" width="10.83203125" style="70"/>
  </cols>
  <sheetData>
    <row r="2" spans="1:2" ht="19" x14ac:dyDescent="0.2">
      <c r="A2" s="76" t="s">
        <v>243</v>
      </c>
      <c r="B2" s="73"/>
    </row>
    <row r="3" spans="1:2" ht="16" x14ac:dyDescent="0.2">
      <c r="A3" s="74"/>
      <c r="B3" s="73"/>
    </row>
    <row r="4" spans="1:2" ht="19" x14ac:dyDescent="0.2">
      <c r="A4" s="74" t="s">
        <v>242</v>
      </c>
      <c r="B4" s="73"/>
    </row>
    <row r="5" spans="1:2" ht="16" x14ac:dyDescent="0.2">
      <c r="A5" s="75"/>
      <c r="B5" s="73"/>
    </row>
    <row r="6" spans="1:2" ht="16" x14ac:dyDescent="0.2">
      <c r="A6" s="71" t="s">
        <v>241</v>
      </c>
      <c r="B6" s="72"/>
    </row>
    <row r="7" spans="1:2" ht="16" x14ac:dyDescent="0.2">
      <c r="A7" s="72"/>
      <c r="B7" s="72"/>
    </row>
    <row r="8" spans="1:2" ht="16" x14ac:dyDescent="0.2">
      <c r="A8" s="72" t="s">
        <v>244</v>
      </c>
      <c r="B8" s="72"/>
    </row>
    <row r="9" spans="1:2" ht="16" x14ac:dyDescent="0.2">
      <c r="A9" s="72" t="s">
        <v>245</v>
      </c>
      <c r="B9" s="72"/>
    </row>
    <row r="10" spans="1:2" ht="16" x14ac:dyDescent="0.2">
      <c r="A10" s="72" t="s">
        <v>246</v>
      </c>
      <c r="B10" s="72"/>
    </row>
    <row r="11" spans="1:2" ht="16" x14ac:dyDescent="0.2">
      <c r="A11" s="72" t="s">
        <v>247</v>
      </c>
      <c r="B11" s="72"/>
    </row>
    <row r="12" spans="1:2" ht="16" x14ac:dyDescent="0.2">
      <c r="A12" s="72" t="s">
        <v>249</v>
      </c>
      <c r="B12" s="72"/>
    </row>
    <row r="13" spans="1:2" ht="16" x14ac:dyDescent="0.2">
      <c r="A13" s="72" t="s">
        <v>248</v>
      </c>
      <c r="B13" s="72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3C75-DF08-4FE9-8370-D42DA9A03E11}">
  <dimension ref="A1:S36"/>
  <sheetViews>
    <sheetView zoomScaleNormal="100" workbookViewId="0">
      <selection sqref="A1:A1048576"/>
    </sheetView>
  </sheetViews>
  <sheetFormatPr baseColWidth="10" defaultColWidth="8.83203125" defaultRowHeight="16" x14ac:dyDescent="0.2"/>
  <cols>
    <col min="1" max="1" width="20.83203125" style="67" customWidth="1"/>
    <col min="2" max="3" width="8.83203125" style="67"/>
    <col min="4" max="4" width="8.6640625" style="67"/>
    <col min="5" max="16384" width="8.83203125" style="67"/>
  </cols>
  <sheetData>
    <row r="1" spans="1:19" x14ac:dyDescent="0.2">
      <c r="A1" s="67" t="s">
        <v>0</v>
      </c>
      <c r="B1" s="67" t="s">
        <v>1</v>
      </c>
      <c r="C1" s="67" t="s">
        <v>35</v>
      </c>
      <c r="D1" s="67" t="s">
        <v>38</v>
      </c>
      <c r="E1" s="67" t="s">
        <v>36</v>
      </c>
      <c r="F1" s="67" t="s">
        <v>37</v>
      </c>
      <c r="G1" s="67" t="s">
        <v>93</v>
      </c>
      <c r="I1" s="67" t="s">
        <v>48</v>
      </c>
      <c r="J1" s="67" t="s">
        <v>49</v>
      </c>
    </row>
    <row r="2" spans="1:19" x14ac:dyDescent="0.2">
      <c r="A2" s="67" t="s">
        <v>2</v>
      </c>
      <c r="B2" s="67">
        <v>110</v>
      </c>
      <c r="C2" s="67">
        <v>104.5</v>
      </c>
      <c r="D2" s="67" t="s">
        <v>3</v>
      </c>
      <c r="E2" s="67">
        <v>104.5</v>
      </c>
      <c r="F2" s="67">
        <v>108.3</v>
      </c>
      <c r="G2" s="67" t="s">
        <v>4</v>
      </c>
      <c r="I2" s="67">
        <v>51.546950000000002</v>
      </c>
      <c r="J2" s="67">
        <v>-2.3985460000000001</v>
      </c>
      <c r="L2" s="67" t="s">
        <v>39</v>
      </c>
    </row>
    <row r="3" spans="1:19" x14ac:dyDescent="0.2">
      <c r="A3" s="67" t="s">
        <v>5</v>
      </c>
      <c r="B3" s="67">
        <v>14</v>
      </c>
      <c r="C3" s="67" t="s">
        <v>3</v>
      </c>
      <c r="D3" s="67">
        <v>0.39000000000000057</v>
      </c>
      <c r="E3" s="67">
        <v>0.39000000000000057</v>
      </c>
      <c r="F3" s="67">
        <v>10.34</v>
      </c>
      <c r="G3" s="67" t="s">
        <v>6</v>
      </c>
      <c r="I3" s="67">
        <v>51.166802777777775</v>
      </c>
      <c r="J3" s="67">
        <v>-2.9828055555555557</v>
      </c>
      <c r="M3" s="68" t="s">
        <v>94</v>
      </c>
      <c r="N3" s="69"/>
      <c r="O3" s="69"/>
      <c r="P3" s="69"/>
      <c r="Q3" s="69"/>
      <c r="R3" s="69"/>
      <c r="S3" s="69"/>
    </row>
    <row r="4" spans="1:19" x14ac:dyDescent="0.2">
      <c r="A4" s="67" t="s">
        <v>7</v>
      </c>
      <c r="B4" s="67">
        <v>71</v>
      </c>
      <c r="C4" s="67" t="s">
        <v>3</v>
      </c>
      <c r="D4" s="67">
        <v>69.12</v>
      </c>
      <c r="E4" s="67">
        <v>69.12</v>
      </c>
      <c r="F4" s="67">
        <v>70.989999999999995</v>
      </c>
      <c r="G4" s="67" t="s">
        <v>6</v>
      </c>
      <c r="I4" s="67">
        <v>51.324635999999998</v>
      </c>
      <c r="J4" s="67">
        <v>-2.4373649999999998</v>
      </c>
      <c r="M4" s="69"/>
      <c r="N4" s="69"/>
      <c r="O4" s="69"/>
      <c r="P4" s="69"/>
      <c r="Q4" s="69"/>
      <c r="R4" s="69"/>
      <c r="S4" s="69"/>
    </row>
    <row r="5" spans="1:19" x14ac:dyDescent="0.2">
      <c r="A5" s="67" t="s">
        <v>8</v>
      </c>
      <c r="B5" s="67">
        <v>38</v>
      </c>
      <c r="C5" s="67" t="s">
        <v>3</v>
      </c>
      <c r="D5" s="67">
        <v>32.4</v>
      </c>
      <c r="E5" s="67">
        <v>32.4</v>
      </c>
      <c r="F5" s="67">
        <v>33.36</v>
      </c>
      <c r="G5" s="67" t="s">
        <v>50</v>
      </c>
      <c r="I5" s="67">
        <v>51.399020999999998</v>
      </c>
      <c r="J5" s="67">
        <v>-2.4457930000000001</v>
      </c>
      <c r="M5" s="69"/>
      <c r="N5" s="69"/>
      <c r="O5" s="69"/>
      <c r="P5" s="69"/>
      <c r="Q5" s="69"/>
      <c r="R5" s="69"/>
      <c r="S5" s="69"/>
    </row>
    <row r="6" spans="1:19" x14ac:dyDescent="0.2">
      <c r="A6" s="67" t="s">
        <v>9</v>
      </c>
      <c r="B6" s="67">
        <v>125</v>
      </c>
      <c r="C6" s="67">
        <v>124.09</v>
      </c>
      <c r="D6" s="67" t="s">
        <v>3</v>
      </c>
      <c r="E6" s="67">
        <v>124.09</v>
      </c>
      <c r="F6" s="67">
        <v>124.7</v>
      </c>
      <c r="G6" s="67" t="s">
        <v>6</v>
      </c>
      <c r="I6" s="67">
        <v>51.202410999999998</v>
      </c>
      <c r="J6" s="67">
        <v>-2.391877</v>
      </c>
      <c r="M6" s="69"/>
      <c r="N6" s="69"/>
      <c r="O6" s="69"/>
      <c r="P6" s="69"/>
      <c r="Q6" s="69"/>
      <c r="R6" s="69"/>
      <c r="S6" s="69"/>
    </row>
    <row r="7" spans="1:19" x14ac:dyDescent="0.2">
      <c r="A7" s="67" t="s">
        <v>10</v>
      </c>
      <c r="B7" s="67">
        <v>151</v>
      </c>
      <c r="C7" s="67" t="s">
        <v>3</v>
      </c>
      <c r="D7" s="67">
        <v>136.53</v>
      </c>
      <c r="E7" s="67">
        <v>136.53</v>
      </c>
      <c r="F7" s="67">
        <v>141.28</v>
      </c>
      <c r="G7" s="67" t="s">
        <v>6</v>
      </c>
      <c r="I7" s="67">
        <v>51.195253000000001</v>
      </c>
      <c r="J7" s="67">
        <v>-2.545102</v>
      </c>
      <c r="M7" s="69"/>
      <c r="N7" s="69"/>
      <c r="O7" s="69"/>
      <c r="P7" s="69"/>
      <c r="Q7" s="69"/>
      <c r="R7" s="69"/>
      <c r="S7" s="69"/>
    </row>
    <row r="8" spans="1:19" x14ac:dyDescent="0.2">
      <c r="A8" s="67" t="s">
        <v>11</v>
      </c>
      <c r="B8" s="67">
        <v>161</v>
      </c>
      <c r="C8" s="67" t="s">
        <v>3</v>
      </c>
      <c r="D8" s="67">
        <v>156.61000000000001</v>
      </c>
      <c r="E8" s="67">
        <v>156.61000000000001</v>
      </c>
      <c r="F8" s="67">
        <v>159.99</v>
      </c>
      <c r="G8" s="67" t="s">
        <v>6</v>
      </c>
      <c r="I8" s="67">
        <v>51.267415999999997</v>
      </c>
      <c r="J8" s="67">
        <v>-2.4997660000000002</v>
      </c>
      <c r="M8" s="69"/>
      <c r="N8" s="69"/>
      <c r="O8" s="69"/>
      <c r="P8" s="69"/>
      <c r="Q8" s="69"/>
      <c r="R8" s="69"/>
      <c r="S8" s="69"/>
    </row>
    <row r="9" spans="1:19" x14ac:dyDescent="0.2">
      <c r="A9" s="67" t="s">
        <v>12</v>
      </c>
      <c r="B9" s="67">
        <v>63</v>
      </c>
      <c r="C9" s="67" t="s">
        <v>3</v>
      </c>
      <c r="D9" s="67">
        <v>57.4</v>
      </c>
      <c r="E9" s="67">
        <v>57.4</v>
      </c>
      <c r="F9" s="67">
        <v>57.4</v>
      </c>
      <c r="G9" s="67" t="s">
        <v>51</v>
      </c>
      <c r="I9" s="67">
        <v>51.530071</v>
      </c>
      <c r="J9" s="67">
        <v>-2.6021190000000001</v>
      </c>
      <c r="M9" s="69"/>
      <c r="N9" s="69"/>
      <c r="O9" s="69"/>
      <c r="P9" s="69"/>
      <c r="Q9" s="69"/>
      <c r="R9" s="69"/>
      <c r="S9" s="69"/>
    </row>
    <row r="10" spans="1:19" x14ac:dyDescent="0.2">
      <c r="A10" s="67" t="s">
        <v>13</v>
      </c>
      <c r="B10" s="67">
        <v>87</v>
      </c>
      <c r="C10" s="67" t="s">
        <v>3</v>
      </c>
      <c r="D10" s="67">
        <v>74.95</v>
      </c>
      <c r="E10" s="67">
        <v>74.95</v>
      </c>
      <c r="F10" s="67">
        <v>80.099999999999994</v>
      </c>
      <c r="G10" s="67" t="s">
        <v>51</v>
      </c>
      <c r="I10" s="67">
        <v>51.546455000000002</v>
      </c>
      <c r="J10" s="67">
        <v>-2.570068</v>
      </c>
      <c r="M10" s="69"/>
      <c r="N10" s="69"/>
      <c r="O10" s="69"/>
      <c r="P10" s="69"/>
      <c r="Q10" s="69"/>
      <c r="R10" s="69"/>
      <c r="S10" s="69"/>
    </row>
    <row r="11" spans="1:19" x14ac:dyDescent="0.2">
      <c r="A11" s="67" t="s">
        <v>14</v>
      </c>
      <c r="B11" s="67">
        <v>61</v>
      </c>
      <c r="C11" s="67" t="s">
        <v>3</v>
      </c>
      <c r="D11" s="67">
        <f>E11</f>
        <v>53.9</v>
      </c>
      <c r="E11" s="67">
        <v>53.9</v>
      </c>
      <c r="F11" s="67">
        <v>59.05</v>
      </c>
      <c r="G11" s="67" t="s">
        <v>51</v>
      </c>
      <c r="I11" s="67">
        <v>51.543636999999997</v>
      </c>
      <c r="J11" s="67">
        <v>-2.5455190000000001</v>
      </c>
      <c r="M11" s="69"/>
      <c r="N11" s="69"/>
      <c r="O11" s="69"/>
      <c r="P11" s="69"/>
      <c r="Q11" s="69"/>
      <c r="R11" s="69"/>
      <c r="S11" s="69"/>
    </row>
    <row r="12" spans="1:19" x14ac:dyDescent="0.2">
      <c r="A12" s="67" t="s">
        <v>15</v>
      </c>
      <c r="B12" s="67">
        <v>48</v>
      </c>
      <c r="C12" s="67" t="s">
        <v>3</v>
      </c>
      <c r="D12" s="67">
        <f t="shared" ref="D12:D20" si="0">E12</f>
        <v>39.43</v>
      </c>
      <c r="E12" s="67">
        <v>39.43</v>
      </c>
      <c r="F12" s="67">
        <v>44.25</v>
      </c>
      <c r="G12" s="67" t="s">
        <v>16</v>
      </c>
      <c r="I12" s="67">
        <v>51.444023000000001</v>
      </c>
      <c r="J12" s="67">
        <v>-2.5819030000000001</v>
      </c>
    </row>
    <row r="13" spans="1:19" x14ac:dyDescent="0.2">
      <c r="A13" s="67" t="s">
        <v>17</v>
      </c>
      <c r="B13" s="67">
        <v>78</v>
      </c>
      <c r="C13" s="67" t="s">
        <v>3</v>
      </c>
      <c r="D13" s="67">
        <f t="shared" si="0"/>
        <v>71.900000000000006</v>
      </c>
      <c r="E13" s="67">
        <v>71.900000000000006</v>
      </c>
      <c r="F13" s="67">
        <v>78.7</v>
      </c>
      <c r="G13" s="67" t="s">
        <v>51</v>
      </c>
      <c r="I13" s="67">
        <v>51.532651000000001</v>
      </c>
      <c r="J13" s="67">
        <v>-2.594614</v>
      </c>
    </row>
    <row r="14" spans="1:19" x14ac:dyDescent="0.2">
      <c r="A14" s="67" t="s">
        <v>18</v>
      </c>
      <c r="B14" s="67">
        <v>29</v>
      </c>
      <c r="C14" s="67" t="s">
        <v>3</v>
      </c>
      <c r="D14" s="67">
        <f t="shared" si="0"/>
        <v>22.5</v>
      </c>
      <c r="E14" s="67">
        <v>22.5</v>
      </c>
      <c r="F14" s="67">
        <v>29</v>
      </c>
      <c r="G14" s="67" t="s">
        <v>52</v>
      </c>
      <c r="I14" s="67">
        <v>51.604327777777776</v>
      </c>
      <c r="J14" s="67">
        <v>-2.6150027777777778</v>
      </c>
    </row>
    <row r="15" spans="1:19" x14ac:dyDescent="0.2">
      <c r="A15" s="67" t="s">
        <v>19</v>
      </c>
      <c r="B15" s="67">
        <v>67</v>
      </c>
      <c r="C15" s="67" t="s">
        <v>3</v>
      </c>
      <c r="D15" s="67">
        <f t="shared" si="0"/>
        <v>55.3</v>
      </c>
      <c r="E15" s="67">
        <v>55.3</v>
      </c>
      <c r="F15" s="67">
        <v>62.2</v>
      </c>
      <c r="G15" s="67" t="s">
        <v>51</v>
      </c>
      <c r="I15" s="67">
        <v>51.527523000000002</v>
      </c>
      <c r="J15" s="67">
        <v>-2.6134789999999999</v>
      </c>
    </row>
    <row r="16" spans="1:19" x14ac:dyDescent="0.2">
      <c r="A16" s="67" t="s">
        <v>20</v>
      </c>
      <c r="B16" s="67">
        <v>52</v>
      </c>
      <c r="C16" s="67" t="s">
        <v>3</v>
      </c>
      <c r="D16" s="67">
        <f t="shared" si="0"/>
        <v>42.95</v>
      </c>
      <c r="E16" s="67">
        <v>42.95</v>
      </c>
      <c r="F16" s="67">
        <v>48.85</v>
      </c>
      <c r="G16" s="67" t="s">
        <v>51</v>
      </c>
      <c r="I16" s="67">
        <v>51.556201999999999</v>
      </c>
      <c r="J16" s="67">
        <v>-2.5394139999999998</v>
      </c>
    </row>
    <row r="17" spans="1:15" x14ac:dyDescent="0.2">
      <c r="A17" s="67" t="s">
        <v>21</v>
      </c>
      <c r="B17" s="67">
        <v>61</v>
      </c>
      <c r="C17" s="67" t="s">
        <v>3</v>
      </c>
      <c r="D17" s="67">
        <f t="shared" si="0"/>
        <v>51.9</v>
      </c>
      <c r="E17" s="67">
        <v>51.9</v>
      </c>
      <c r="F17" s="67">
        <v>58.4</v>
      </c>
      <c r="G17" s="67" t="s">
        <v>51</v>
      </c>
      <c r="I17" s="67">
        <v>51.560757000000002</v>
      </c>
      <c r="J17" s="67">
        <v>-2.5341589999999998</v>
      </c>
    </row>
    <row r="18" spans="1:15" x14ac:dyDescent="0.2">
      <c r="A18" s="67" t="s">
        <v>22</v>
      </c>
      <c r="B18" s="67">
        <v>63</v>
      </c>
      <c r="C18" s="67" t="s">
        <v>3</v>
      </c>
      <c r="D18" s="67">
        <f t="shared" si="0"/>
        <v>53.9</v>
      </c>
      <c r="E18" s="67">
        <v>53.9</v>
      </c>
      <c r="F18" s="67">
        <v>61.3</v>
      </c>
      <c r="G18" s="67" t="s">
        <v>51</v>
      </c>
      <c r="I18" s="67">
        <v>51.554648999999998</v>
      </c>
      <c r="J18" s="67">
        <v>-2.5423640000000001</v>
      </c>
    </row>
    <row r="19" spans="1:15" x14ac:dyDescent="0.2">
      <c r="A19" s="67" t="s">
        <v>23</v>
      </c>
      <c r="B19" s="67">
        <v>70</v>
      </c>
      <c r="C19" s="67" t="s">
        <v>3</v>
      </c>
      <c r="D19" s="67">
        <f t="shared" si="0"/>
        <v>64.599999999999994</v>
      </c>
      <c r="E19" s="67">
        <v>64.599999999999994</v>
      </c>
      <c r="F19" s="67">
        <v>71.2</v>
      </c>
      <c r="G19" s="67" t="s">
        <v>51</v>
      </c>
      <c r="I19" s="67">
        <v>51.572704999999999</v>
      </c>
      <c r="J19" s="67">
        <v>-2.5248330000000001</v>
      </c>
    </row>
    <row r="20" spans="1:15" x14ac:dyDescent="0.2">
      <c r="A20" s="67" t="s">
        <v>25</v>
      </c>
      <c r="B20" s="67">
        <v>53</v>
      </c>
      <c r="C20" s="67">
        <v>34.760000000000005</v>
      </c>
      <c r="D20" s="67">
        <f t="shared" si="0"/>
        <v>42.43</v>
      </c>
      <c r="E20" s="67">
        <v>42.43</v>
      </c>
      <c r="F20" s="67" t="s">
        <v>3</v>
      </c>
      <c r="G20" s="67" t="s">
        <v>24</v>
      </c>
      <c r="I20" s="67">
        <v>51.433641000000001</v>
      </c>
      <c r="J20" s="67">
        <v>-2.4769209999999999</v>
      </c>
    </row>
    <row r="21" spans="1:15" x14ac:dyDescent="0.2">
      <c r="A21" s="67" t="s">
        <v>26</v>
      </c>
      <c r="B21" s="67">
        <v>151</v>
      </c>
      <c r="C21" s="67">
        <v>150.69999999999999</v>
      </c>
      <c r="D21" s="67" t="s">
        <v>3</v>
      </c>
      <c r="E21" s="67" t="s">
        <v>3</v>
      </c>
      <c r="F21" s="67" t="s">
        <v>3</v>
      </c>
      <c r="G21" s="67" t="s">
        <v>24</v>
      </c>
      <c r="I21" s="67">
        <v>51.195512999999998</v>
      </c>
      <c r="J21" s="67">
        <v>-2.5449130000000002</v>
      </c>
    </row>
    <row r="22" spans="1:15" x14ac:dyDescent="0.2">
      <c r="A22" s="67" t="s">
        <v>27</v>
      </c>
      <c r="B22" s="67">
        <v>83</v>
      </c>
      <c r="C22" s="67">
        <v>78.13</v>
      </c>
      <c r="D22" s="67" t="s">
        <v>3</v>
      </c>
      <c r="E22" s="67">
        <v>78.13</v>
      </c>
      <c r="F22" s="67" t="s">
        <v>3</v>
      </c>
      <c r="G22" s="67" t="s">
        <v>6</v>
      </c>
      <c r="I22" s="67">
        <v>51.241720000000001</v>
      </c>
      <c r="J22" s="67">
        <v>-2.3519489999999998</v>
      </c>
    </row>
    <row r="23" spans="1:15" x14ac:dyDescent="0.2">
      <c r="A23" s="67" t="s">
        <v>28</v>
      </c>
      <c r="B23" s="67">
        <v>81</v>
      </c>
      <c r="C23" s="67">
        <v>66.16</v>
      </c>
      <c r="D23" s="67" t="s">
        <v>3</v>
      </c>
      <c r="E23" s="67">
        <v>66.16</v>
      </c>
      <c r="F23" s="67" t="s">
        <v>3</v>
      </c>
      <c r="G23" s="67" t="s">
        <v>6</v>
      </c>
      <c r="I23" s="67">
        <v>51.243430555555598</v>
      </c>
      <c r="J23" s="67">
        <v>-2.3450722222222224</v>
      </c>
    </row>
    <row r="24" spans="1:15" x14ac:dyDescent="0.2">
      <c r="A24" s="67" t="s">
        <v>29</v>
      </c>
      <c r="B24" s="67">
        <v>20</v>
      </c>
      <c r="C24" s="67" t="s">
        <v>3</v>
      </c>
      <c r="D24" s="67">
        <v>18.329999999999998</v>
      </c>
      <c r="E24" s="67">
        <v>18.329999999999998</v>
      </c>
      <c r="F24" s="67" t="s">
        <v>3</v>
      </c>
      <c r="G24" s="67" t="s">
        <v>6</v>
      </c>
      <c r="I24" s="67">
        <v>51.317838888888893</v>
      </c>
      <c r="J24" s="67">
        <v>-2.9676222222222224</v>
      </c>
    </row>
    <row r="25" spans="1:15" x14ac:dyDescent="0.2">
      <c r="A25" s="67" t="s">
        <v>30</v>
      </c>
      <c r="B25" s="67">
        <v>78</v>
      </c>
      <c r="C25" s="67" t="s">
        <v>3</v>
      </c>
      <c r="D25" s="67" t="s">
        <v>3</v>
      </c>
      <c r="E25" s="67">
        <v>74.927000000000007</v>
      </c>
      <c r="F25" s="67" t="s">
        <v>3</v>
      </c>
      <c r="G25" s="67" t="s">
        <v>31</v>
      </c>
      <c r="I25" s="67">
        <v>51.477918000000003</v>
      </c>
      <c r="J25" s="67">
        <v>-2.6078929999999998</v>
      </c>
    </row>
    <row r="26" spans="1:15" x14ac:dyDescent="0.2">
      <c r="A26" s="67" t="s">
        <v>32</v>
      </c>
      <c r="B26" s="67">
        <v>80</v>
      </c>
      <c r="C26" s="67">
        <v>76.33</v>
      </c>
      <c r="D26" s="67" t="s">
        <v>3</v>
      </c>
      <c r="E26" s="67">
        <v>76.430000000000007</v>
      </c>
      <c r="F26" s="67" t="s">
        <v>3</v>
      </c>
      <c r="G26" s="67" t="s">
        <v>31</v>
      </c>
      <c r="I26" s="67">
        <v>51.483071000000002</v>
      </c>
      <c r="J26" s="67">
        <v>-2.599736</v>
      </c>
      <c r="O26" s="67" t="s">
        <v>39</v>
      </c>
    </row>
    <row r="27" spans="1:15" x14ac:dyDescent="0.2">
      <c r="A27" s="67" t="s">
        <v>33</v>
      </c>
      <c r="B27" s="67">
        <v>75</v>
      </c>
      <c r="C27" s="67">
        <v>69.5</v>
      </c>
      <c r="D27" s="67">
        <v>70.69</v>
      </c>
      <c r="E27" s="67">
        <v>70.69</v>
      </c>
      <c r="F27" s="67" t="s">
        <v>3</v>
      </c>
      <c r="G27" s="67" t="s">
        <v>31</v>
      </c>
      <c r="I27" s="67">
        <v>51.480387</v>
      </c>
      <c r="J27" s="67">
        <v>-2.6055169999999999</v>
      </c>
    </row>
    <row r="28" spans="1:15" x14ac:dyDescent="0.2">
      <c r="A28" s="67" t="s">
        <v>34</v>
      </c>
      <c r="B28" s="67">
        <v>75</v>
      </c>
      <c r="C28" s="67" t="s">
        <v>3</v>
      </c>
      <c r="D28" s="67" t="s">
        <v>3</v>
      </c>
      <c r="E28" s="67">
        <v>70.430000000000007</v>
      </c>
      <c r="F28" s="67" t="s">
        <v>3</v>
      </c>
      <c r="G28" s="67" t="s">
        <v>31</v>
      </c>
      <c r="I28" s="67">
        <v>51.462029000000001</v>
      </c>
      <c r="J28" s="67">
        <v>-2.603866</v>
      </c>
    </row>
    <row r="29" spans="1:15" x14ac:dyDescent="0.2">
      <c r="A29" s="67" t="s">
        <v>40</v>
      </c>
      <c r="B29" s="67">
        <v>60</v>
      </c>
      <c r="C29" s="67" t="s">
        <v>3</v>
      </c>
      <c r="D29" s="67">
        <v>-14.676000000000002</v>
      </c>
      <c r="E29" s="67">
        <v>24.04</v>
      </c>
      <c r="F29" s="67" t="s">
        <v>3</v>
      </c>
      <c r="G29" s="67" t="s">
        <v>54</v>
      </c>
      <c r="I29" s="67">
        <v>51.477303999999997</v>
      </c>
      <c r="J29" s="67">
        <v>-2.5776414999999999</v>
      </c>
    </row>
    <row r="30" spans="1:15" x14ac:dyDescent="0.2">
      <c r="A30" s="67" t="s">
        <v>41</v>
      </c>
      <c r="B30" s="67">
        <v>115.98</v>
      </c>
      <c r="C30" s="67">
        <v>79.38</v>
      </c>
      <c r="D30" s="67">
        <v>79.38</v>
      </c>
      <c r="E30" s="67">
        <v>92.51</v>
      </c>
      <c r="F30" s="67" t="s">
        <v>3</v>
      </c>
      <c r="G30" s="67" t="s">
        <v>53</v>
      </c>
      <c r="I30" s="67">
        <v>51.193514</v>
      </c>
      <c r="J30" s="67">
        <v>-2.5609187000000002</v>
      </c>
    </row>
    <row r="31" spans="1:15" x14ac:dyDescent="0.2">
      <c r="A31" s="67" t="s">
        <v>42</v>
      </c>
      <c r="B31" s="67">
        <v>59.13</v>
      </c>
      <c r="C31" s="67">
        <v>-97.84</v>
      </c>
      <c r="D31" s="67" t="s">
        <v>3</v>
      </c>
      <c r="E31" s="67" t="s">
        <v>3</v>
      </c>
      <c r="F31" s="67" t="s">
        <v>3</v>
      </c>
      <c r="G31" s="67" t="s">
        <v>53</v>
      </c>
      <c r="I31" s="67">
        <v>51.291364999999999</v>
      </c>
      <c r="J31" s="67">
        <v>-2.7912797</v>
      </c>
    </row>
    <row r="32" spans="1:15" x14ac:dyDescent="0.2">
      <c r="A32" s="67" t="s">
        <v>43</v>
      </c>
      <c r="B32" s="67">
        <v>5.79</v>
      </c>
      <c r="C32" s="67">
        <v>-14.32</v>
      </c>
      <c r="D32" s="67" t="s">
        <v>3</v>
      </c>
      <c r="E32" s="67" t="s">
        <v>3</v>
      </c>
      <c r="F32" s="67" t="s">
        <v>3</v>
      </c>
      <c r="G32" s="67" t="s">
        <v>53</v>
      </c>
      <c r="I32" s="67">
        <v>51.328522</v>
      </c>
      <c r="J32" s="67">
        <v>-2.8646874000000002</v>
      </c>
    </row>
    <row r="33" spans="1:10" x14ac:dyDescent="0.2">
      <c r="A33" s="67" t="s">
        <v>44</v>
      </c>
      <c r="B33" s="67">
        <v>269</v>
      </c>
      <c r="C33" s="67">
        <v>183.4</v>
      </c>
      <c r="D33" s="67" t="s">
        <v>3</v>
      </c>
      <c r="E33" s="67" t="s">
        <v>3</v>
      </c>
      <c r="F33" s="67" t="s">
        <v>3</v>
      </c>
      <c r="G33" s="67" t="s">
        <v>53</v>
      </c>
      <c r="I33" s="67">
        <v>51.279321000000003</v>
      </c>
      <c r="J33" s="67">
        <v>-2.6598866999999999</v>
      </c>
    </row>
    <row r="34" spans="1:10" x14ac:dyDescent="0.2">
      <c r="A34" s="67" t="s">
        <v>45</v>
      </c>
      <c r="B34" s="67">
        <v>57.9</v>
      </c>
      <c r="C34" s="67" t="s">
        <v>3</v>
      </c>
      <c r="D34" s="67" t="s">
        <v>3</v>
      </c>
      <c r="E34" s="67">
        <v>51.804000000000002</v>
      </c>
      <c r="F34" s="67" t="s">
        <v>3</v>
      </c>
      <c r="G34" s="67" t="s">
        <v>54</v>
      </c>
      <c r="I34" s="67">
        <v>51.525812999999999</v>
      </c>
      <c r="J34" s="67">
        <v>-2.5674446999999998</v>
      </c>
    </row>
    <row r="35" spans="1:10" x14ac:dyDescent="0.2">
      <c r="A35" s="67" t="s">
        <v>46</v>
      </c>
      <c r="B35" s="67">
        <v>50</v>
      </c>
      <c r="C35" s="67" t="s">
        <v>3</v>
      </c>
      <c r="D35" s="67" t="s">
        <v>3</v>
      </c>
      <c r="E35" s="67">
        <v>47.713999999999999</v>
      </c>
      <c r="F35" s="67" t="s">
        <v>3</v>
      </c>
      <c r="G35" s="67" t="s">
        <v>53</v>
      </c>
      <c r="I35" s="67">
        <v>51.220207000000002</v>
      </c>
      <c r="J35" s="67">
        <v>-2.8218467999999999</v>
      </c>
    </row>
    <row r="36" spans="1:10" x14ac:dyDescent="0.2">
      <c r="A36" s="67" t="s">
        <v>47</v>
      </c>
      <c r="B36" s="67">
        <v>19</v>
      </c>
      <c r="C36" s="67" t="s">
        <v>3</v>
      </c>
      <c r="D36" s="67" t="s">
        <v>3</v>
      </c>
      <c r="E36" s="67">
        <v>16.259999999999998</v>
      </c>
      <c r="F36" s="67" t="s">
        <v>3</v>
      </c>
      <c r="G36" s="67" t="s">
        <v>53</v>
      </c>
      <c r="I36" s="67">
        <v>51.267778</v>
      </c>
      <c r="J36" s="67">
        <v>-2.8341623</v>
      </c>
    </row>
  </sheetData>
  <mergeCells count="1">
    <mergeCell ref="M3:S1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0D06-1580-4C4C-B24E-8AE1DB6AF184}">
  <dimension ref="A1:I46"/>
  <sheetViews>
    <sheetView zoomScaleNormal="100" workbookViewId="0">
      <selection sqref="A1:XFD1048576"/>
    </sheetView>
  </sheetViews>
  <sheetFormatPr baseColWidth="10" defaultColWidth="8.83203125" defaultRowHeight="15" x14ac:dyDescent="0.2"/>
  <sheetData>
    <row r="1" spans="1:6" x14ac:dyDescent="0.2">
      <c r="A1" t="s">
        <v>55</v>
      </c>
      <c r="B1" t="s">
        <v>83</v>
      </c>
      <c r="C1" t="s">
        <v>35</v>
      </c>
      <c r="D1" t="s">
        <v>38</v>
      </c>
      <c r="E1" t="s">
        <v>36</v>
      </c>
      <c r="F1" t="s">
        <v>37</v>
      </c>
    </row>
    <row r="2" spans="1:6" x14ac:dyDescent="0.2">
      <c r="A2" t="s">
        <v>56</v>
      </c>
      <c r="B2">
        <v>87.812488999999999</v>
      </c>
      <c r="C2">
        <v>51.012489000000002</v>
      </c>
      <c r="D2" s="1">
        <v>59.362488999999997</v>
      </c>
      <c r="E2">
        <v>59.362488999999997</v>
      </c>
      <c r="F2">
        <v>62.212488999999998</v>
      </c>
    </row>
    <row r="3" spans="1:6" x14ac:dyDescent="0.2">
      <c r="A3" t="s">
        <v>57</v>
      </c>
      <c r="B3">
        <v>56.889995999999996</v>
      </c>
      <c r="C3" t="s">
        <v>3</v>
      </c>
      <c r="D3" s="1">
        <v>34.429995999999996</v>
      </c>
      <c r="E3">
        <v>34.429995999999996</v>
      </c>
      <c r="F3">
        <v>39.229996</v>
      </c>
    </row>
    <row r="4" spans="1:6" x14ac:dyDescent="0.2">
      <c r="A4" t="s">
        <v>58</v>
      </c>
      <c r="B4">
        <v>143.30250100000001</v>
      </c>
      <c r="C4" s="1" t="s">
        <v>3</v>
      </c>
      <c r="D4" s="1">
        <v>125.932501</v>
      </c>
      <c r="E4">
        <v>125.932501</v>
      </c>
      <c r="F4">
        <v>128.22250099999999</v>
      </c>
    </row>
    <row r="5" spans="1:6" x14ac:dyDescent="0.2">
      <c r="A5" t="s">
        <v>59</v>
      </c>
      <c r="B5">
        <v>143.239994</v>
      </c>
      <c r="C5">
        <v>75.421993999999998</v>
      </c>
      <c r="D5" s="1">
        <v>124.579994</v>
      </c>
      <c r="E5">
        <v>124.579994</v>
      </c>
      <c r="F5">
        <v>129.52399399999999</v>
      </c>
    </row>
    <row r="6" spans="1:6" x14ac:dyDescent="0.2">
      <c r="A6" t="s">
        <v>60</v>
      </c>
      <c r="B6">
        <v>62.107498999999997</v>
      </c>
      <c r="C6" t="s">
        <v>3</v>
      </c>
      <c r="D6" s="1">
        <v>31.777498999999999</v>
      </c>
      <c r="E6">
        <v>31.777498999999999</v>
      </c>
      <c r="F6">
        <v>50.837498999999994</v>
      </c>
    </row>
    <row r="7" spans="1:6" x14ac:dyDescent="0.2">
      <c r="A7" t="s">
        <v>61</v>
      </c>
      <c r="B7">
        <v>18.075016000000002</v>
      </c>
      <c r="C7" t="s">
        <v>3</v>
      </c>
      <c r="D7" s="1" t="s">
        <v>3</v>
      </c>
      <c r="E7">
        <v>7.1050160000000009</v>
      </c>
      <c r="F7">
        <v>10.755016000000001</v>
      </c>
    </row>
    <row r="8" spans="1:6" x14ac:dyDescent="0.2">
      <c r="A8" t="s">
        <v>62</v>
      </c>
      <c r="B8">
        <v>272.75250299999999</v>
      </c>
      <c r="C8">
        <v>267.27250299999997</v>
      </c>
      <c r="D8" s="1" t="s">
        <v>3</v>
      </c>
      <c r="E8">
        <v>259.03650299999998</v>
      </c>
      <c r="F8">
        <v>267.27250299999997</v>
      </c>
    </row>
    <row r="9" spans="1:6" x14ac:dyDescent="0.2">
      <c r="A9" t="s">
        <v>63</v>
      </c>
      <c r="B9">
        <v>75.362499</v>
      </c>
      <c r="C9" t="s">
        <v>3</v>
      </c>
      <c r="D9" s="1">
        <v>68.532499000000001</v>
      </c>
      <c r="E9">
        <v>68.532499000000001</v>
      </c>
      <c r="F9">
        <v>72.772498999999996</v>
      </c>
    </row>
    <row r="10" spans="1:6" x14ac:dyDescent="0.2">
      <c r="A10" t="s">
        <v>64</v>
      </c>
      <c r="B10">
        <v>205.60747900000001</v>
      </c>
      <c r="C10">
        <v>119.85747900000001</v>
      </c>
      <c r="D10" s="1">
        <v>199.56747900000002</v>
      </c>
      <c r="E10">
        <v>199.56747900000002</v>
      </c>
      <c r="F10">
        <v>203.12747900000002</v>
      </c>
    </row>
    <row r="11" spans="1:6" x14ac:dyDescent="0.2">
      <c r="A11" t="s">
        <v>65</v>
      </c>
      <c r="B11">
        <v>103.11247899999999</v>
      </c>
      <c r="C11">
        <v>89.112478999999993</v>
      </c>
      <c r="D11" s="1" t="s">
        <v>3</v>
      </c>
      <c r="E11">
        <v>89.112478999999993</v>
      </c>
      <c r="F11">
        <v>102.11247899999999</v>
      </c>
    </row>
    <row r="12" spans="1:6" x14ac:dyDescent="0.2">
      <c r="A12" t="s">
        <v>66</v>
      </c>
      <c r="B12">
        <v>106.88002400000001</v>
      </c>
      <c r="C12" t="s">
        <v>3</v>
      </c>
      <c r="D12" s="1">
        <v>103.350024</v>
      </c>
      <c r="E12">
        <v>103.350024</v>
      </c>
      <c r="F12">
        <v>105.88002400000001</v>
      </c>
    </row>
    <row r="13" spans="1:6" x14ac:dyDescent="0.2">
      <c r="A13" t="s">
        <v>67</v>
      </c>
      <c r="B13">
        <v>108.81749499999999</v>
      </c>
      <c r="C13">
        <v>80.567494999999994</v>
      </c>
      <c r="D13" s="1">
        <v>101.14749499999999</v>
      </c>
      <c r="E13">
        <v>101.14749499999999</v>
      </c>
      <c r="F13">
        <v>107.81749499999999</v>
      </c>
    </row>
    <row r="14" spans="1:6" x14ac:dyDescent="0.2">
      <c r="A14" t="s">
        <v>68</v>
      </c>
      <c r="B14">
        <v>103.11247899999999</v>
      </c>
      <c r="C14">
        <v>97.362478999999993</v>
      </c>
      <c r="D14" s="1" t="s">
        <v>3</v>
      </c>
      <c r="E14">
        <v>97.362478999999993</v>
      </c>
      <c r="F14">
        <v>102.36247899999999</v>
      </c>
    </row>
    <row r="15" spans="1:6" x14ac:dyDescent="0.2">
      <c r="A15" t="s">
        <v>69</v>
      </c>
      <c r="B15">
        <v>25.865984000000001</v>
      </c>
      <c r="C15">
        <v>-37.754015999999993</v>
      </c>
      <c r="D15" s="1">
        <v>23.555984000000002</v>
      </c>
      <c r="E15">
        <v>23.555984000000002</v>
      </c>
      <c r="F15" t="s">
        <v>3</v>
      </c>
    </row>
    <row r="16" spans="1:6" x14ac:dyDescent="0.2">
      <c r="A16" t="s">
        <v>70</v>
      </c>
      <c r="B16">
        <v>6.0124979999999999</v>
      </c>
      <c r="C16">
        <v>-0.38750200000000046</v>
      </c>
      <c r="D16" s="1" t="s">
        <v>3</v>
      </c>
      <c r="E16" t="s">
        <v>3</v>
      </c>
      <c r="F16" s="1" t="s">
        <v>3</v>
      </c>
    </row>
    <row r="17" spans="1:9" x14ac:dyDescent="0.2">
      <c r="A17" t="s">
        <v>71</v>
      </c>
      <c r="B17">
        <v>8.7750059999999994</v>
      </c>
      <c r="C17">
        <v>-10.424994</v>
      </c>
      <c r="D17" s="1">
        <v>5.7350059999999994</v>
      </c>
      <c r="E17" s="1" t="s">
        <v>3</v>
      </c>
      <c r="F17" s="1" t="s">
        <v>3</v>
      </c>
    </row>
    <row r="18" spans="1:9" x14ac:dyDescent="0.2">
      <c r="A18" t="s">
        <v>72</v>
      </c>
      <c r="B18">
        <v>19.182493999999998</v>
      </c>
      <c r="C18">
        <v>-80.417506000000003</v>
      </c>
      <c r="D18" s="1" t="s">
        <v>3</v>
      </c>
      <c r="E18" s="1" t="s">
        <v>3</v>
      </c>
      <c r="F18" s="1" t="s">
        <v>3</v>
      </c>
    </row>
    <row r="19" spans="1:9" x14ac:dyDescent="0.2">
      <c r="A19" t="s">
        <v>73</v>
      </c>
      <c r="B19">
        <v>20.088747000000001</v>
      </c>
      <c r="C19">
        <v>-31.721253000000001</v>
      </c>
      <c r="D19" s="1">
        <v>-4.2912529999999975</v>
      </c>
      <c r="E19" s="1" t="s">
        <v>3</v>
      </c>
      <c r="F19" s="1" t="s">
        <v>3</v>
      </c>
    </row>
    <row r="20" spans="1:9" x14ac:dyDescent="0.2">
      <c r="A20" t="s">
        <v>74</v>
      </c>
      <c r="B20">
        <v>21.172497</v>
      </c>
      <c r="C20">
        <v>-0.76750300000000138</v>
      </c>
      <c r="D20" s="1" t="s">
        <v>3</v>
      </c>
      <c r="E20" s="1" t="s">
        <v>3</v>
      </c>
      <c r="F20" s="1" t="s">
        <v>3</v>
      </c>
    </row>
    <row r="21" spans="1:9" x14ac:dyDescent="0.2">
      <c r="A21" t="s">
        <v>75</v>
      </c>
      <c r="B21">
        <v>36.950034000000002</v>
      </c>
      <c r="C21">
        <v>-21.269965999999997</v>
      </c>
      <c r="D21" s="1" t="s">
        <v>3</v>
      </c>
      <c r="E21" s="1" t="s">
        <v>3</v>
      </c>
      <c r="F21" s="1" t="s">
        <v>3</v>
      </c>
    </row>
    <row r="22" spans="1:9" x14ac:dyDescent="0.2">
      <c r="A22" t="s">
        <v>76</v>
      </c>
      <c r="B22">
        <v>58.132502000000002</v>
      </c>
      <c r="C22">
        <v>-2.8274979999999985</v>
      </c>
      <c r="D22" s="1" t="s">
        <v>3</v>
      </c>
      <c r="E22" s="1" t="s">
        <v>3</v>
      </c>
      <c r="F22" s="1" t="s">
        <v>3</v>
      </c>
    </row>
    <row r="23" spans="1:9" x14ac:dyDescent="0.2">
      <c r="A23" t="s">
        <v>77</v>
      </c>
      <c r="B23">
        <v>60.33</v>
      </c>
      <c r="C23">
        <v>58.51</v>
      </c>
      <c r="D23" s="1">
        <v>60.03</v>
      </c>
      <c r="E23" s="1" t="s">
        <v>3</v>
      </c>
      <c r="F23" s="1" t="s">
        <v>3</v>
      </c>
    </row>
    <row r="24" spans="1:9" x14ac:dyDescent="0.2">
      <c r="A24" t="s">
        <v>78</v>
      </c>
      <c r="B24">
        <v>118.83499999999999</v>
      </c>
      <c r="C24">
        <v>35.934999999999988</v>
      </c>
      <c r="D24" s="1" t="s">
        <v>3</v>
      </c>
      <c r="E24" s="1" t="s">
        <v>3</v>
      </c>
      <c r="F24" s="1" t="s">
        <v>3</v>
      </c>
    </row>
    <row r="25" spans="1:9" x14ac:dyDescent="0.2">
      <c r="A25" t="s">
        <v>79</v>
      </c>
      <c r="B25">
        <v>143</v>
      </c>
      <c r="C25">
        <v>130.80799999999999</v>
      </c>
      <c r="D25" s="1" t="s">
        <v>3</v>
      </c>
      <c r="E25" s="1" t="s">
        <v>3</v>
      </c>
      <c r="F25" s="1" t="s">
        <v>3</v>
      </c>
    </row>
    <row r="26" spans="1:9" x14ac:dyDescent="0.2">
      <c r="A26" t="s">
        <v>80</v>
      </c>
      <c r="B26">
        <v>151.642503</v>
      </c>
      <c r="C26">
        <v>147.022503</v>
      </c>
      <c r="D26" s="1" t="s">
        <v>3</v>
      </c>
      <c r="E26" s="1" t="s">
        <v>3</v>
      </c>
      <c r="F26" s="1" t="s">
        <v>3</v>
      </c>
    </row>
    <row r="27" spans="1:9" x14ac:dyDescent="0.2">
      <c r="A27" t="s">
        <v>81</v>
      </c>
      <c r="B27">
        <v>158.58752799999999</v>
      </c>
      <c r="C27">
        <v>130.547528</v>
      </c>
      <c r="D27" s="1" t="s">
        <v>3</v>
      </c>
      <c r="E27" s="1" t="s">
        <v>3</v>
      </c>
      <c r="F27" s="1" t="s">
        <v>3</v>
      </c>
    </row>
    <row r="28" spans="1:9" x14ac:dyDescent="0.2">
      <c r="A28" t="s">
        <v>82</v>
      </c>
      <c r="B28">
        <v>159.99500399999999</v>
      </c>
      <c r="C28">
        <v>96.195003999999997</v>
      </c>
      <c r="D28" s="1">
        <v>157.555004</v>
      </c>
      <c r="E28" s="1" t="s">
        <v>3</v>
      </c>
      <c r="F28" s="1" t="s">
        <v>3</v>
      </c>
    </row>
    <row r="30" spans="1:9" x14ac:dyDescent="0.2">
      <c r="A30" s="1" t="s">
        <v>55</v>
      </c>
      <c r="B30" s="1" t="s">
        <v>35</v>
      </c>
      <c r="C30" t="s">
        <v>91</v>
      </c>
      <c r="D30" t="s">
        <v>36</v>
      </c>
      <c r="E30" t="s">
        <v>37</v>
      </c>
      <c r="F30" t="s">
        <v>90</v>
      </c>
      <c r="G30" t="s">
        <v>92</v>
      </c>
      <c r="I30" t="s">
        <v>39</v>
      </c>
    </row>
    <row r="31" spans="1:9" x14ac:dyDescent="0.2">
      <c r="A31" t="s">
        <v>85</v>
      </c>
      <c r="B31">
        <v>-29.4</v>
      </c>
      <c r="C31">
        <v>28.931000000000001</v>
      </c>
      <c r="D31">
        <v>28.932000000000002</v>
      </c>
      <c r="E31">
        <v>36.58</v>
      </c>
      <c r="F31">
        <v>39.6</v>
      </c>
      <c r="G31" t="s">
        <v>84</v>
      </c>
    </row>
    <row r="32" spans="1:9" x14ac:dyDescent="0.2">
      <c r="A32" t="s">
        <v>86</v>
      </c>
      <c r="B32">
        <v>-23.46</v>
      </c>
      <c r="C32" t="s">
        <v>3</v>
      </c>
      <c r="D32" t="s">
        <v>3</v>
      </c>
      <c r="E32" s="1" t="s">
        <v>3</v>
      </c>
      <c r="F32">
        <v>0</v>
      </c>
      <c r="G32" t="s">
        <v>84</v>
      </c>
    </row>
    <row r="33" spans="1:7" x14ac:dyDescent="0.2">
      <c r="A33" t="s">
        <v>87</v>
      </c>
      <c r="B33">
        <v>-15.84</v>
      </c>
      <c r="C33" s="1" t="s">
        <v>3</v>
      </c>
      <c r="D33" s="1" t="s">
        <v>3</v>
      </c>
      <c r="E33" s="1" t="s">
        <v>3</v>
      </c>
      <c r="F33">
        <v>0</v>
      </c>
      <c r="G33" t="s">
        <v>84</v>
      </c>
    </row>
    <row r="34" spans="1:7" x14ac:dyDescent="0.2">
      <c r="A34" t="s">
        <v>88</v>
      </c>
      <c r="B34">
        <v>0.44000000000000128</v>
      </c>
      <c r="C34" s="1" t="s">
        <v>3</v>
      </c>
      <c r="D34" s="1" t="s">
        <v>3</v>
      </c>
      <c r="E34" s="1" t="s">
        <v>3</v>
      </c>
      <c r="F34">
        <v>17.5</v>
      </c>
      <c r="G34" t="s">
        <v>84</v>
      </c>
    </row>
    <row r="35" spans="1:7" x14ac:dyDescent="0.2">
      <c r="A35" t="s">
        <v>89</v>
      </c>
      <c r="B35">
        <v>-1.3900000000000006</v>
      </c>
      <c r="C35">
        <v>1.7400000000000002</v>
      </c>
      <c r="D35" s="1" t="s">
        <v>3</v>
      </c>
      <c r="E35" s="1" t="s">
        <v>3</v>
      </c>
      <c r="F35">
        <v>8.59</v>
      </c>
      <c r="G35" t="s">
        <v>84</v>
      </c>
    </row>
    <row r="46" spans="1:7" x14ac:dyDescent="0.2">
      <c r="G46" s="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8948-6B06-43AA-B936-E0A46E7293EF}">
  <dimension ref="A1:E14"/>
  <sheetViews>
    <sheetView zoomScaleNormal="100" workbookViewId="0">
      <selection sqref="A1:XFD1048576"/>
    </sheetView>
  </sheetViews>
  <sheetFormatPr baseColWidth="10" defaultColWidth="8.83203125" defaultRowHeight="15" x14ac:dyDescent="0.2"/>
  <sheetData>
    <row r="1" spans="1:5" x14ac:dyDescent="0.2">
      <c r="A1" t="s">
        <v>0</v>
      </c>
      <c r="B1" t="s">
        <v>99</v>
      </c>
      <c r="C1" s="3" t="s">
        <v>115</v>
      </c>
      <c r="D1" s="3" t="s">
        <v>116</v>
      </c>
      <c r="E1" s="3" t="s">
        <v>117</v>
      </c>
    </row>
    <row r="2" spans="1:5" x14ac:dyDescent="0.2">
      <c r="A2" t="s">
        <v>97</v>
      </c>
      <c r="B2" t="s">
        <v>100</v>
      </c>
      <c r="C2" s="3">
        <v>83</v>
      </c>
      <c r="D2" s="3">
        <v>72</v>
      </c>
      <c r="E2" s="3">
        <v>80</v>
      </c>
    </row>
    <row r="3" spans="1:5" x14ac:dyDescent="0.2">
      <c r="A3" t="s">
        <v>98</v>
      </c>
      <c r="B3" t="s">
        <v>101</v>
      </c>
      <c r="C3" s="3">
        <v>101</v>
      </c>
      <c r="D3" s="3">
        <v>90</v>
      </c>
      <c r="E3" s="3">
        <v>107</v>
      </c>
    </row>
    <row r="4" spans="1:5" x14ac:dyDescent="0.2">
      <c r="A4" t="s">
        <v>102</v>
      </c>
      <c r="B4" t="s">
        <v>103</v>
      </c>
      <c r="C4" s="3">
        <v>98</v>
      </c>
      <c r="D4" s="3">
        <v>93</v>
      </c>
      <c r="E4" s="3">
        <v>104</v>
      </c>
    </row>
    <row r="5" spans="1:5" x14ac:dyDescent="0.2">
      <c r="A5" t="s">
        <v>104</v>
      </c>
      <c r="B5" t="s">
        <v>105</v>
      </c>
      <c r="C5">
        <v>95</v>
      </c>
      <c r="D5">
        <v>90</v>
      </c>
      <c r="E5">
        <v>97</v>
      </c>
    </row>
    <row r="6" spans="1:5" x14ac:dyDescent="0.2">
      <c r="A6" t="s">
        <v>106</v>
      </c>
      <c r="B6" t="s">
        <v>107</v>
      </c>
      <c r="C6">
        <v>213</v>
      </c>
      <c r="D6">
        <v>211</v>
      </c>
      <c r="E6">
        <v>216</v>
      </c>
    </row>
    <row r="7" spans="1:5" x14ac:dyDescent="0.2">
      <c r="A7" t="s">
        <v>108</v>
      </c>
      <c r="B7" t="s">
        <v>109</v>
      </c>
      <c r="C7" s="3">
        <v>201</v>
      </c>
      <c r="D7" s="3">
        <v>149</v>
      </c>
      <c r="E7" s="3">
        <v>158</v>
      </c>
    </row>
    <row r="8" spans="1:5" x14ac:dyDescent="0.2">
      <c r="A8" t="s">
        <v>110</v>
      </c>
      <c r="B8" t="s">
        <v>111</v>
      </c>
      <c r="C8" s="3">
        <v>201</v>
      </c>
      <c r="D8" s="3">
        <v>158</v>
      </c>
      <c r="E8" s="3">
        <v>154</v>
      </c>
    </row>
    <row r="9" spans="1:5" x14ac:dyDescent="0.2">
      <c r="A9" t="s">
        <v>112</v>
      </c>
      <c r="B9" t="s">
        <v>113</v>
      </c>
      <c r="C9" s="3">
        <v>126</v>
      </c>
      <c r="D9" s="3">
        <v>129</v>
      </c>
      <c r="E9" s="3">
        <v>132</v>
      </c>
    </row>
    <row r="10" spans="1:5" x14ac:dyDescent="0.2">
      <c r="A10" s="3" t="s">
        <v>114</v>
      </c>
      <c r="B10" t="s">
        <v>118</v>
      </c>
      <c r="C10" s="3">
        <v>226</v>
      </c>
      <c r="D10" s="3">
        <v>208</v>
      </c>
      <c r="E10" s="3">
        <v>209</v>
      </c>
    </row>
    <row r="14" spans="1:5" x14ac:dyDescent="0.2">
      <c r="E14" t="s">
        <v>119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1AA5-8A19-5041-9ABF-8E95D95EFC37}">
  <dimension ref="A1:AC53"/>
  <sheetViews>
    <sheetView zoomScale="75" zoomScaleNormal="75" workbookViewId="0">
      <selection sqref="A1:XFD1048576"/>
    </sheetView>
  </sheetViews>
  <sheetFormatPr baseColWidth="10" defaultColWidth="8.83203125" defaultRowHeight="15" x14ac:dyDescent="0.2"/>
  <cols>
    <col min="1" max="1" width="7.5" style="3" customWidth="1"/>
    <col min="2" max="2" width="44.5" style="3" bestFit="1" customWidth="1"/>
    <col min="3" max="3" width="12" style="23" bestFit="1" customWidth="1"/>
    <col min="4" max="4" width="12" style="30" customWidth="1"/>
    <col min="5" max="5" width="14.5" style="23" customWidth="1"/>
    <col min="6" max="6" width="14.5" style="30" customWidth="1"/>
    <col min="7" max="7" width="13.1640625" style="23" bestFit="1" customWidth="1"/>
    <col min="8" max="8" width="14.83203125" style="30" bestFit="1" customWidth="1"/>
    <col min="9" max="9" width="12.83203125" style="23" bestFit="1" customWidth="1"/>
    <col min="10" max="10" width="12.5" style="23" bestFit="1" customWidth="1"/>
    <col min="11" max="11" width="14.5" style="23" bestFit="1" customWidth="1"/>
    <col min="12" max="12" width="13.6640625" style="23" bestFit="1" customWidth="1"/>
    <col min="13" max="13" width="6.83203125" style="23" bestFit="1" customWidth="1"/>
    <col min="14" max="14" width="9.5" style="42" bestFit="1" customWidth="1"/>
    <col min="15" max="15" width="9.5" style="30" customWidth="1"/>
    <col min="16" max="16" width="13.83203125" style="42" bestFit="1" customWidth="1"/>
    <col min="17" max="17" width="44.5" style="3" bestFit="1" customWidth="1"/>
    <col min="18" max="18" width="13.83203125" style="42" customWidth="1"/>
    <col min="19" max="19" width="13.5" style="42" bestFit="1" customWidth="1"/>
    <col min="20" max="20" width="15.1640625" style="42" bestFit="1" customWidth="1"/>
    <col min="21" max="16384" width="8.83203125" style="3"/>
  </cols>
  <sheetData>
    <row r="1" spans="1:28" ht="16" thickBot="1" x14ac:dyDescent="0.25">
      <c r="A1" s="4"/>
      <c r="B1" s="5" t="s">
        <v>120</v>
      </c>
      <c r="C1" s="6" t="s">
        <v>121</v>
      </c>
      <c r="D1" s="7" t="s">
        <v>122</v>
      </c>
      <c r="E1" s="6" t="s">
        <v>123</v>
      </c>
      <c r="F1" s="7" t="s">
        <v>124</v>
      </c>
      <c r="G1" s="6" t="s">
        <v>125</v>
      </c>
      <c r="H1" s="7" t="s">
        <v>104</v>
      </c>
      <c r="I1" s="6" t="s">
        <v>126</v>
      </c>
      <c r="J1" s="6" t="s">
        <v>127</v>
      </c>
      <c r="K1" s="6" t="s">
        <v>128</v>
      </c>
      <c r="L1" s="6" t="s">
        <v>129</v>
      </c>
      <c r="M1" s="6" t="s">
        <v>130</v>
      </c>
      <c r="N1" s="8" t="s">
        <v>131</v>
      </c>
      <c r="O1" s="7" t="s">
        <v>132</v>
      </c>
      <c r="P1" s="8" t="s">
        <v>133</v>
      </c>
      <c r="Q1" s="5" t="s">
        <v>120</v>
      </c>
      <c r="R1" s="8" t="s">
        <v>134</v>
      </c>
      <c r="S1" s="8" t="s">
        <v>135</v>
      </c>
      <c r="T1" s="9" t="s">
        <v>136</v>
      </c>
      <c r="U1" s="10" t="s">
        <v>137</v>
      </c>
      <c r="V1" s="11" t="s">
        <v>96</v>
      </c>
      <c r="W1" s="12" t="s">
        <v>95</v>
      </c>
      <c r="X1" s="12" t="s">
        <v>138</v>
      </c>
    </row>
    <row r="2" spans="1:28" ht="16" thickBot="1" x14ac:dyDescent="0.25">
      <c r="A2" s="62" t="s">
        <v>139</v>
      </c>
      <c r="B2" s="13" t="s">
        <v>140</v>
      </c>
      <c r="C2" s="14"/>
      <c r="D2" s="15"/>
      <c r="E2" s="14"/>
      <c r="F2" s="15"/>
      <c r="G2" s="14"/>
      <c r="H2" s="15"/>
      <c r="I2" s="14"/>
      <c r="J2" s="14"/>
      <c r="K2" s="14"/>
      <c r="L2" s="14"/>
      <c r="M2" s="14"/>
      <c r="N2" s="16">
        <v>1</v>
      </c>
      <c r="O2" s="15">
        <v>1</v>
      </c>
      <c r="P2" s="16"/>
      <c r="Q2" s="13" t="s">
        <v>140</v>
      </c>
      <c r="R2" s="16">
        <v>1</v>
      </c>
      <c r="S2" s="16">
        <v>1</v>
      </c>
      <c r="T2" s="17">
        <v>1</v>
      </c>
      <c r="U2" s="18">
        <v>6</v>
      </c>
      <c r="V2" s="19">
        <v>19</v>
      </c>
      <c r="W2" s="20">
        <v>23</v>
      </c>
      <c r="X2" s="20">
        <f>SUM(S2+T4+T13+T20+T21+S26+T29+S32+S33+T34+T36)</f>
        <v>12</v>
      </c>
      <c r="Y2" s="21" t="s">
        <v>141</v>
      </c>
    </row>
    <row r="3" spans="1:28" ht="16" thickBot="1" x14ac:dyDescent="0.25">
      <c r="A3" s="63"/>
      <c r="B3" s="13" t="s">
        <v>142</v>
      </c>
      <c r="C3" s="14"/>
      <c r="D3" s="15"/>
      <c r="E3" s="14"/>
      <c r="F3" s="15"/>
      <c r="G3" s="14"/>
      <c r="H3" s="15"/>
      <c r="I3" s="14"/>
      <c r="J3" s="14"/>
      <c r="K3" s="14"/>
      <c r="L3" s="14"/>
      <c r="M3" s="14"/>
      <c r="N3" s="16">
        <v>1</v>
      </c>
      <c r="O3" s="15">
        <v>1</v>
      </c>
      <c r="P3" s="16"/>
      <c r="Q3" s="13" t="s">
        <v>142</v>
      </c>
      <c r="R3" s="16"/>
      <c r="S3" s="16"/>
      <c r="T3" s="17"/>
      <c r="U3" s="18"/>
      <c r="V3" s="19"/>
      <c r="W3" s="20"/>
      <c r="X3" s="20"/>
      <c r="Y3" s="21"/>
    </row>
    <row r="4" spans="1:28" ht="16" thickBot="1" x14ac:dyDescent="0.25">
      <c r="A4" s="63"/>
      <c r="B4" s="13" t="s">
        <v>143</v>
      </c>
      <c r="C4" s="14"/>
      <c r="D4" s="15"/>
      <c r="E4" s="14"/>
      <c r="F4" s="15"/>
      <c r="G4" s="14"/>
      <c r="H4" s="15"/>
      <c r="I4" s="14"/>
      <c r="J4" s="14"/>
      <c r="K4" s="14"/>
      <c r="L4" s="14"/>
      <c r="M4" s="14"/>
      <c r="N4" s="16"/>
      <c r="O4" s="15"/>
      <c r="P4" s="16"/>
      <c r="Q4" s="13" t="s">
        <v>143</v>
      </c>
      <c r="R4" s="16">
        <v>1</v>
      </c>
      <c r="S4" s="16"/>
      <c r="T4" s="17">
        <v>1</v>
      </c>
      <c r="U4" s="18">
        <v>7</v>
      </c>
      <c r="V4" s="19">
        <v>20</v>
      </c>
      <c r="W4" s="20" t="s">
        <v>144</v>
      </c>
      <c r="X4" s="20">
        <f>X2</f>
        <v>12</v>
      </c>
      <c r="Y4" s="21" t="s">
        <v>145</v>
      </c>
    </row>
    <row r="5" spans="1:28" ht="16" x14ac:dyDescent="0.2">
      <c r="A5" s="63"/>
      <c r="B5" s="13" t="s">
        <v>146</v>
      </c>
      <c r="C5" s="14">
        <v>1</v>
      </c>
      <c r="D5" s="15">
        <v>1</v>
      </c>
      <c r="E5" s="14">
        <v>1</v>
      </c>
      <c r="F5" s="15">
        <v>1</v>
      </c>
      <c r="G5" s="14">
        <v>1</v>
      </c>
      <c r="H5" s="15">
        <v>1</v>
      </c>
      <c r="I5" s="14">
        <v>1</v>
      </c>
      <c r="J5" s="14"/>
      <c r="K5" s="14">
        <v>1</v>
      </c>
      <c r="L5" s="14"/>
      <c r="M5" s="14"/>
      <c r="N5" s="16">
        <v>1</v>
      </c>
      <c r="O5" s="15"/>
      <c r="P5" s="16"/>
      <c r="Q5" s="13" t="s">
        <v>146</v>
      </c>
      <c r="R5" s="16"/>
      <c r="S5" s="16"/>
      <c r="T5" s="16"/>
      <c r="V5" s="22" t="s">
        <v>147</v>
      </c>
      <c r="W5" s="22"/>
      <c r="X5" s="22"/>
      <c r="Y5" s="22"/>
      <c r="Z5" s="22"/>
      <c r="AA5" s="22"/>
      <c r="AB5" s="22"/>
    </row>
    <row r="6" spans="1:28" x14ac:dyDescent="0.2">
      <c r="A6" s="63"/>
      <c r="B6" s="13" t="s">
        <v>148</v>
      </c>
      <c r="C6" s="14">
        <v>1</v>
      </c>
      <c r="D6" s="15"/>
      <c r="E6" s="14"/>
      <c r="F6" s="15"/>
      <c r="G6" s="14"/>
      <c r="H6" s="15"/>
      <c r="I6" s="14"/>
      <c r="J6" s="14"/>
      <c r="K6" s="14"/>
      <c r="L6" s="14"/>
      <c r="M6" s="14"/>
      <c r="N6" s="16"/>
      <c r="O6" s="15"/>
      <c r="P6" s="16"/>
      <c r="Q6" s="13" t="s">
        <v>148</v>
      </c>
      <c r="R6" s="16"/>
      <c r="S6" s="16"/>
      <c r="T6" s="16"/>
      <c r="V6" s="23" t="s">
        <v>149</v>
      </c>
      <c r="W6" s="23"/>
      <c r="X6" s="23"/>
      <c r="Y6" s="23"/>
      <c r="Z6" s="23"/>
      <c r="AA6" s="23"/>
      <c r="AB6" s="23"/>
    </row>
    <row r="7" spans="1:28" ht="16" x14ac:dyDescent="0.2">
      <c r="A7" s="63"/>
      <c r="B7" s="13" t="s">
        <v>150</v>
      </c>
      <c r="C7" s="14"/>
      <c r="D7" s="15"/>
      <c r="E7" s="14">
        <v>1</v>
      </c>
      <c r="F7" s="15"/>
      <c r="G7" s="14"/>
      <c r="H7" s="15"/>
      <c r="I7" s="14"/>
      <c r="J7" s="14"/>
      <c r="K7" s="14"/>
      <c r="L7" s="14"/>
      <c r="M7" s="14"/>
      <c r="N7" s="16"/>
      <c r="O7" s="15"/>
      <c r="P7" s="16"/>
      <c r="Q7" s="13" t="s">
        <v>150</v>
      </c>
      <c r="R7" s="16"/>
      <c r="S7" s="16"/>
      <c r="T7" s="16"/>
      <c r="V7" s="23" t="s">
        <v>151</v>
      </c>
      <c r="W7" s="23"/>
      <c r="X7" s="23"/>
      <c r="Y7" s="23"/>
      <c r="Z7" s="23"/>
      <c r="AA7" s="23"/>
      <c r="AB7" s="23"/>
    </row>
    <row r="8" spans="1:28" x14ac:dyDescent="0.2">
      <c r="A8" s="63"/>
      <c r="B8" s="13" t="s">
        <v>152</v>
      </c>
      <c r="C8" s="14">
        <v>1</v>
      </c>
      <c r="D8" s="15">
        <v>1</v>
      </c>
      <c r="E8" s="14">
        <v>1</v>
      </c>
      <c r="F8" s="15">
        <v>1</v>
      </c>
      <c r="G8" s="14">
        <v>1</v>
      </c>
      <c r="H8" s="15">
        <v>1</v>
      </c>
      <c r="I8" s="14"/>
      <c r="J8" s="14"/>
      <c r="K8" s="14">
        <v>1</v>
      </c>
      <c r="L8" s="14"/>
      <c r="M8" s="14">
        <v>1</v>
      </c>
      <c r="N8" s="16">
        <v>1</v>
      </c>
      <c r="O8" s="15">
        <v>1</v>
      </c>
      <c r="P8" s="16"/>
      <c r="Q8" s="13" t="s">
        <v>152</v>
      </c>
      <c r="R8" s="16"/>
      <c r="S8" s="16"/>
      <c r="T8" s="16"/>
    </row>
    <row r="9" spans="1:28" x14ac:dyDescent="0.2">
      <c r="A9" s="63"/>
      <c r="B9" s="13" t="s">
        <v>153</v>
      </c>
      <c r="C9" s="14">
        <v>1</v>
      </c>
      <c r="D9" s="15"/>
      <c r="E9" s="14">
        <v>1</v>
      </c>
      <c r="F9" s="15">
        <v>1</v>
      </c>
      <c r="G9" s="14"/>
      <c r="H9" s="24" t="s">
        <v>154</v>
      </c>
      <c r="I9" s="14"/>
      <c r="J9" s="14"/>
      <c r="K9" s="14" t="s">
        <v>154</v>
      </c>
      <c r="L9" s="14"/>
      <c r="M9" s="14">
        <v>1</v>
      </c>
      <c r="N9" s="16"/>
      <c r="O9" s="15"/>
      <c r="P9" s="16"/>
      <c r="Q9" s="13" t="s">
        <v>153</v>
      </c>
      <c r="R9" s="16"/>
      <c r="S9" s="16"/>
      <c r="T9" s="16"/>
    </row>
    <row r="10" spans="1:28" x14ac:dyDescent="0.2">
      <c r="A10" s="63"/>
      <c r="B10" s="13" t="s">
        <v>155</v>
      </c>
      <c r="C10" s="14">
        <v>1</v>
      </c>
      <c r="D10" s="15"/>
      <c r="E10" s="14">
        <v>1</v>
      </c>
      <c r="F10" s="15"/>
      <c r="G10" s="14"/>
      <c r="H10" s="15"/>
      <c r="I10" s="14"/>
      <c r="J10" s="14"/>
      <c r="K10" s="14"/>
      <c r="L10" s="14"/>
      <c r="M10" s="14"/>
      <c r="N10" s="16"/>
      <c r="O10" s="15"/>
      <c r="P10" s="16"/>
      <c r="Q10" s="13" t="s">
        <v>155</v>
      </c>
      <c r="R10" s="16"/>
      <c r="S10" s="16"/>
      <c r="T10" s="16"/>
    </row>
    <row r="11" spans="1:28" x14ac:dyDescent="0.2">
      <c r="A11" s="63"/>
      <c r="B11" s="13" t="s">
        <v>156</v>
      </c>
      <c r="C11" s="14">
        <v>1</v>
      </c>
      <c r="D11" s="15"/>
      <c r="E11" s="14"/>
      <c r="F11" s="15"/>
      <c r="G11" s="14"/>
      <c r="H11" s="15"/>
      <c r="I11" s="14"/>
      <c r="J11" s="14"/>
      <c r="K11" s="14"/>
      <c r="L11" s="14"/>
      <c r="M11" s="14"/>
      <c r="N11" s="16"/>
      <c r="O11" s="15"/>
      <c r="P11" s="16"/>
      <c r="Q11" s="13" t="s">
        <v>156</v>
      </c>
      <c r="R11" s="16"/>
      <c r="S11" s="16"/>
      <c r="T11" s="16"/>
    </row>
    <row r="12" spans="1:28" x14ac:dyDescent="0.2">
      <c r="A12" s="63"/>
      <c r="B12" s="13" t="s">
        <v>157</v>
      </c>
      <c r="C12" s="14">
        <v>1</v>
      </c>
      <c r="D12" s="15"/>
      <c r="E12" s="14">
        <v>1</v>
      </c>
      <c r="F12" s="15"/>
      <c r="G12" s="14"/>
      <c r="H12" s="15"/>
      <c r="I12" s="14"/>
      <c r="J12" s="14"/>
      <c r="K12" s="14"/>
      <c r="L12" s="14"/>
      <c r="M12" s="14"/>
      <c r="N12" s="16"/>
      <c r="O12" s="15"/>
      <c r="P12" s="16"/>
      <c r="Q12" s="13" t="s">
        <v>157</v>
      </c>
      <c r="R12" s="16"/>
      <c r="S12" s="16"/>
      <c r="T12" s="16"/>
    </row>
    <row r="13" spans="1:28" x14ac:dyDescent="0.2">
      <c r="A13" s="63"/>
      <c r="B13" s="25" t="s">
        <v>158</v>
      </c>
      <c r="C13" s="14"/>
      <c r="D13" s="15"/>
      <c r="E13" s="14">
        <v>1</v>
      </c>
      <c r="F13" s="15"/>
      <c r="G13" s="14" t="s">
        <v>154</v>
      </c>
      <c r="H13" s="15"/>
      <c r="I13" s="14">
        <v>1</v>
      </c>
      <c r="J13" s="14"/>
      <c r="K13" s="14">
        <v>2</v>
      </c>
      <c r="L13" s="14"/>
      <c r="M13" s="14">
        <v>1</v>
      </c>
      <c r="N13" s="16">
        <v>4</v>
      </c>
      <c r="O13" s="15">
        <v>4</v>
      </c>
      <c r="P13" s="16"/>
      <c r="Q13" s="25" t="s">
        <v>158</v>
      </c>
      <c r="R13" s="16"/>
      <c r="S13" s="16"/>
      <c r="T13" s="26">
        <v>1</v>
      </c>
    </row>
    <row r="14" spans="1:28" x14ac:dyDescent="0.2">
      <c r="A14" s="63"/>
      <c r="B14" s="27" t="s">
        <v>159</v>
      </c>
      <c r="C14" s="14"/>
      <c r="D14" s="15"/>
      <c r="E14" s="14"/>
      <c r="F14" s="15"/>
      <c r="G14" s="14"/>
      <c r="H14" s="15"/>
      <c r="I14" s="14"/>
      <c r="J14" s="14"/>
      <c r="K14" s="14"/>
      <c r="L14" s="14"/>
      <c r="M14" s="14"/>
      <c r="N14" s="16">
        <v>1</v>
      </c>
      <c r="O14" s="15">
        <v>1</v>
      </c>
      <c r="P14" s="16"/>
      <c r="Q14" s="27" t="s">
        <v>159</v>
      </c>
      <c r="R14" s="16"/>
      <c r="S14" s="16"/>
      <c r="T14" s="16"/>
    </row>
    <row r="15" spans="1:28" x14ac:dyDescent="0.2">
      <c r="A15" s="63"/>
      <c r="B15" s="27" t="s">
        <v>160</v>
      </c>
      <c r="C15" s="14">
        <v>1</v>
      </c>
      <c r="D15" s="15"/>
      <c r="E15" s="14"/>
      <c r="F15" s="15"/>
      <c r="G15" s="14"/>
      <c r="H15" s="15"/>
      <c r="I15" s="14"/>
      <c r="J15" s="14"/>
      <c r="K15" s="14" t="s">
        <v>154</v>
      </c>
      <c r="L15" s="14"/>
      <c r="M15" s="14"/>
      <c r="N15" s="16"/>
      <c r="O15" s="15"/>
      <c r="P15" s="16"/>
      <c r="Q15" s="27" t="s">
        <v>160</v>
      </c>
      <c r="R15" s="16"/>
      <c r="S15" s="16"/>
      <c r="T15" s="16"/>
      <c r="V15" s="28" t="s">
        <v>161</v>
      </c>
      <c r="W15" s="29"/>
      <c r="X15" s="30"/>
      <c r="Y15" s="30"/>
    </row>
    <row r="16" spans="1:28" x14ac:dyDescent="0.2">
      <c r="A16" s="63"/>
      <c r="B16" s="13" t="s">
        <v>162</v>
      </c>
      <c r="C16" s="14"/>
      <c r="D16" s="15"/>
      <c r="E16" s="14"/>
      <c r="F16" s="15"/>
      <c r="G16" s="14"/>
      <c r="H16" s="15"/>
      <c r="I16" s="14">
        <v>1</v>
      </c>
      <c r="J16" s="14"/>
      <c r="K16" s="14"/>
      <c r="L16" s="14"/>
      <c r="M16" s="14"/>
      <c r="N16" s="16"/>
      <c r="O16" s="15"/>
      <c r="P16" s="16"/>
      <c r="Q16" s="13" t="s">
        <v>162</v>
      </c>
      <c r="R16" s="16"/>
      <c r="S16" s="16"/>
      <c r="T16" s="16"/>
      <c r="V16" s="31" t="s">
        <v>137</v>
      </c>
      <c r="W16" s="31" t="s">
        <v>163</v>
      </c>
      <c r="X16" s="31" t="s">
        <v>164</v>
      </c>
      <c r="Y16" s="32" t="s">
        <v>165</v>
      </c>
    </row>
    <row r="17" spans="1:29" x14ac:dyDescent="0.2">
      <c r="A17" s="63"/>
      <c r="B17" s="13" t="s">
        <v>166</v>
      </c>
      <c r="C17" s="14"/>
      <c r="D17" s="15"/>
      <c r="E17" s="14"/>
      <c r="F17" s="15"/>
      <c r="G17" s="14"/>
      <c r="H17" s="15"/>
      <c r="I17" s="14"/>
      <c r="J17" s="14">
        <v>1</v>
      </c>
      <c r="K17" s="14"/>
      <c r="L17" s="14"/>
      <c r="M17" s="14"/>
      <c r="N17" s="16"/>
      <c r="O17" s="15"/>
      <c r="P17" s="16"/>
      <c r="Q17" s="13" t="s">
        <v>166</v>
      </c>
      <c r="R17" s="16"/>
      <c r="S17" s="16"/>
      <c r="T17" s="16"/>
      <c r="V17" s="33">
        <v>6</v>
      </c>
      <c r="W17" s="33">
        <v>5</v>
      </c>
      <c r="X17" s="33">
        <v>8</v>
      </c>
      <c r="Y17" s="33">
        <v>16</v>
      </c>
    </row>
    <row r="18" spans="1:29" x14ac:dyDescent="0.2">
      <c r="A18" s="63"/>
      <c r="B18" s="27" t="s">
        <v>167</v>
      </c>
      <c r="C18" s="14">
        <v>1</v>
      </c>
      <c r="D18" s="15"/>
      <c r="E18" s="14">
        <v>1</v>
      </c>
      <c r="F18" s="15"/>
      <c r="G18" s="14"/>
      <c r="H18" s="15"/>
      <c r="I18" s="14">
        <v>1</v>
      </c>
      <c r="J18" s="14"/>
      <c r="K18" s="14"/>
      <c r="L18" s="14"/>
      <c r="M18" s="14"/>
      <c r="N18" s="16">
        <v>2</v>
      </c>
      <c r="O18" s="15">
        <v>1</v>
      </c>
      <c r="P18" s="16"/>
      <c r="Q18" s="27" t="s">
        <v>167</v>
      </c>
      <c r="R18" s="16"/>
      <c r="S18" s="16"/>
      <c r="T18" s="16"/>
      <c r="Y18" s="32" t="s">
        <v>168</v>
      </c>
      <c r="Z18" s="30"/>
      <c r="AA18" s="30"/>
      <c r="AB18" s="30"/>
      <c r="AC18" s="30"/>
    </row>
    <row r="19" spans="1:29" x14ac:dyDescent="0.2">
      <c r="A19" s="63"/>
      <c r="B19" s="13" t="s">
        <v>169</v>
      </c>
      <c r="C19" s="14"/>
      <c r="D19" s="15"/>
      <c r="E19" s="14">
        <v>1</v>
      </c>
      <c r="F19" s="15">
        <v>1</v>
      </c>
      <c r="G19" s="14"/>
      <c r="H19" s="15">
        <v>1</v>
      </c>
      <c r="I19" s="14"/>
      <c r="J19" s="14"/>
      <c r="K19" s="14">
        <v>1</v>
      </c>
      <c r="L19" s="14"/>
      <c r="M19" s="14" t="s">
        <v>154</v>
      </c>
      <c r="N19" s="16">
        <v>1</v>
      </c>
      <c r="O19" s="15">
        <v>1</v>
      </c>
      <c r="P19" s="16"/>
      <c r="Q19" s="13" t="s">
        <v>169</v>
      </c>
      <c r="R19" s="16"/>
      <c r="S19" s="16"/>
      <c r="T19" s="16"/>
    </row>
    <row r="20" spans="1:29" x14ac:dyDescent="0.2">
      <c r="A20" s="63"/>
      <c r="B20" s="27" t="s">
        <v>170</v>
      </c>
      <c r="C20" s="14">
        <v>1</v>
      </c>
      <c r="D20" s="15"/>
      <c r="E20" s="14">
        <v>1</v>
      </c>
      <c r="F20" s="15">
        <v>1</v>
      </c>
      <c r="G20" s="14"/>
      <c r="H20" s="15">
        <v>1</v>
      </c>
      <c r="I20" s="14"/>
      <c r="J20" s="14"/>
      <c r="K20" s="14">
        <v>1</v>
      </c>
      <c r="L20" s="14"/>
      <c r="M20" s="14" t="s">
        <v>154</v>
      </c>
      <c r="N20" s="16"/>
      <c r="O20" s="15"/>
      <c r="P20" s="16"/>
      <c r="Q20" s="27" t="s">
        <v>170</v>
      </c>
      <c r="R20" s="16">
        <v>1</v>
      </c>
      <c r="S20" s="16"/>
      <c r="T20" s="16">
        <v>1</v>
      </c>
    </row>
    <row r="21" spans="1:29" x14ac:dyDescent="0.2">
      <c r="A21" s="63"/>
      <c r="B21" s="27" t="s">
        <v>171</v>
      </c>
      <c r="C21" s="14">
        <v>1</v>
      </c>
      <c r="D21" s="15">
        <v>1</v>
      </c>
      <c r="E21" s="14">
        <v>1</v>
      </c>
      <c r="F21" s="15">
        <v>1</v>
      </c>
      <c r="G21" s="14"/>
      <c r="H21" s="15">
        <v>1</v>
      </c>
      <c r="I21" s="14"/>
      <c r="J21" s="14"/>
      <c r="K21" s="14">
        <v>1</v>
      </c>
      <c r="L21" s="14"/>
      <c r="M21" s="14">
        <v>1</v>
      </c>
      <c r="N21" s="16"/>
      <c r="O21" s="15"/>
      <c r="P21" s="16"/>
      <c r="Q21" s="27" t="s">
        <v>171</v>
      </c>
      <c r="R21" s="16">
        <v>1</v>
      </c>
      <c r="S21" s="16"/>
      <c r="T21" s="16">
        <v>1</v>
      </c>
    </row>
    <row r="22" spans="1:29" x14ac:dyDescent="0.2">
      <c r="A22" s="63"/>
      <c r="B22" s="27" t="s">
        <v>172</v>
      </c>
      <c r="C22" s="14">
        <v>1</v>
      </c>
      <c r="D22" s="15">
        <v>1</v>
      </c>
      <c r="E22" s="14">
        <v>1</v>
      </c>
      <c r="F22" s="15">
        <v>1</v>
      </c>
      <c r="G22" s="14"/>
      <c r="H22" s="15"/>
      <c r="I22" s="14"/>
      <c r="J22" s="14"/>
      <c r="K22" s="14">
        <v>1</v>
      </c>
      <c r="L22" s="14"/>
      <c r="M22" s="14"/>
      <c r="N22" s="16"/>
      <c r="O22" s="15"/>
      <c r="P22" s="16"/>
      <c r="Q22" s="27" t="s">
        <v>172</v>
      </c>
      <c r="R22" s="16"/>
      <c r="S22" s="16"/>
      <c r="T22" s="16"/>
    </row>
    <row r="23" spans="1:29" ht="32" x14ac:dyDescent="0.2">
      <c r="A23" s="63"/>
      <c r="B23" s="34" t="s">
        <v>173</v>
      </c>
      <c r="C23" s="14"/>
      <c r="D23" s="15"/>
      <c r="E23" s="14">
        <v>1</v>
      </c>
      <c r="F23" s="15">
        <v>1</v>
      </c>
      <c r="G23" s="14"/>
      <c r="H23" s="15">
        <v>1</v>
      </c>
      <c r="I23" s="14"/>
      <c r="J23" s="14"/>
      <c r="K23" s="14"/>
      <c r="L23" s="14"/>
      <c r="M23" s="14" t="s">
        <v>154</v>
      </c>
      <c r="N23" s="16">
        <v>1</v>
      </c>
      <c r="O23" s="15">
        <v>1</v>
      </c>
      <c r="P23" s="16"/>
      <c r="Q23" s="34" t="s">
        <v>173</v>
      </c>
      <c r="R23" s="16"/>
      <c r="S23" s="16"/>
      <c r="T23" s="16"/>
    </row>
    <row r="24" spans="1:29" x14ac:dyDescent="0.2">
      <c r="A24" s="63"/>
      <c r="B24" s="27" t="s">
        <v>174</v>
      </c>
      <c r="C24" s="14">
        <v>1</v>
      </c>
      <c r="D24" s="15"/>
      <c r="E24" s="14"/>
      <c r="F24" s="15"/>
      <c r="G24" s="14"/>
      <c r="H24" s="15"/>
      <c r="I24" s="14"/>
      <c r="J24" s="14"/>
      <c r="K24" s="14"/>
      <c r="L24" s="14"/>
      <c r="M24" s="14"/>
      <c r="N24" s="16"/>
      <c r="O24" s="15"/>
      <c r="P24" s="16"/>
      <c r="Q24" s="27" t="s">
        <v>174</v>
      </c>
      <c r="R24" s="16"/>
      <c r="S24" s="16"/>
      <c r="T24" s="16"/>
    </row>
    <row r="25" spans="1:29" x14ac:dyDescent="0.2">
      <c r="A25" s="63"/>
      <c r="B25" s="27" t="s">
        <v>175</v>
      </c>
      <c r="C25" s="14">
        <v>1</v>
      </c>
      <c r="D25" s="15"/>
      <c r="E25" s="14">
        <v>1</v>
      </c>
      <c r="F25" s="15"/>
      <c r="G25" s="14"/>
      <c r="H25" s="15"/>
      <c r="I25" s="14"/>
      <c r="J25" s="14"/>
      <c r="K25" s="14"/>
      <c r="L25" s="14"/>
      <c r="M25" s="14"/>
      <c r="N25" s="16"/>
      <c r="O25" s="15"/>
      <c r="P25" s="16"/>
      <c r="Q25" s="27" t="s">
        <v>175</v>
      </c>
      <c r="R25" s="16"/>
      <c r="S25" s="16"/>
      <c r="T25" s="16"/>
    </row>
    <row r="26" spans="1:29" x14ac:dyDescent="0.2">
      <c r="A26" s="63"/>
      <c r="B26" s="27" t="s">
        <v>176</v>
      </c>
      <c r="C26" s="14" t="s">
        <v>154</v>
      </c>
      <c r="D26" s="15"/>
      <c r="E26" s="14" t="s">
        <v>154</v>
      </c>
      <c r="F26" s="15"/>
      <c r="G26" s="14"/>
      <c r="H26" s="15"/>
      <c r="I26" s="14"/>
      <c r="J26" s="14"/>
      <c r="K26" s="14"/>
      <c r="L26" s="14"/>
      <c r="M26" s="14"/>
      <c r="N26" s="16"/>
      <c r="O26" s="15"/>
      <c r="P26" s="16"/>
      <c r="Q26" s="27" t="s">
        <v>176</v>
      </c>
      <c r="R26" s="16">
        <v>1</v>
      </c>
      <c r="S26" s="16">
        <v>1</v>
      </c>
      <c r="T26" s="16">
        <v>1</v>
      </c>
    </row>
    <row r="27" spans="1:29" x14ac:dyDescent="0.2">
      <c r="A27" s="63"/>
      <c r="B27" s="35" t="s">
        <v>177</v>
      </c>
      <c r="C27" s="14"/>
      <c r="D27" s="15"/>
      <c r="E27" s="14"/>
      <c r="F27" s="15"/>
      <c r="G27" s="14"/>
      <c r="H27" s="15"/>
      <c r="I27" s="14">
        <v>1</v>
      </c>
      <c r="J27" s="14"/>
      <c r="K27" s="14"/>
      <c r="L27" s="14"/>
      <c r="M27" s="14">
        <v>1</v>
      </c>
      <c r="N27" s="16">
        <v>1</v>
      </c>
      <c r="O27" s="15">
        <v>1</v>
      </c>
      <c r="P27" s="16"/>
      <c r="Q27" s="35" t="s">
        <v>177</v>
      </c>
      <c r="R27" s="16"/>
      <c r="S27" s="16"/>
      <c r="T27" s="16"/>
    </row>
    <row r="28" spans="1:29" x14ac:dyDescent="0.2">
      <c r="A28" s="63"/>
      <c r="B28" s="27" t="s">
        <v>178</v>
      </c>
      <c r="C28" s="14">
        <v>1</v>
      </c>
      <c r="D28" s="15">
        <v>1</v>
      </c>
      <c r="E28" s="14">
        <v>1</v>
      </c>
      <c r="F28" s="15"/>
      <c r="G28" s="14"/>
      <c r="H28" s="15"/>
      <c r="I28" s="14"/>
      <c r="J28" s="14"/>
      <c r="K28" s="14"/>
      <c r="L28" s="14"/>
      <c r="M28" s="14">
        <v>4</v>
      </c>
      <c r="N28" s="16">
        <v>1</v>
      </c>
      <c r="O28" s="15">
        <v>1</v>
      </c>
      <c r="P28" s="16"/>
      <c r="Q28" s="27" t="s">
        <v>178</v>
      </c>
      <c r="R28" s="16"/>
      <c r="S28" s="16"/>
      <c r="T28" s="16"/>
    </row>
    <row r="29" spans="1:29" x14ac:dyDescent="0.2">
      <c r="A29" s="63"/>
      <c r="B29" s="13" t="s">
        <v>179</v>
      </c>
      <c r="C29" s="14"/>
      <c r="D29" s="15"/>
      <c r="E29" s="14"/>
      <c r="F29" s="15"/>
      <c r="G29" s="14"/>
      <c r="H29" s="15"/>
      <c r="I29" s="14"/>
      <c r="J29" s="14"/>
      <c r="K29" s="14"/>
      <c r="L29" s="14"/>
      <c r="M29" s="14"/>
      <c r="N29" s="16"/>
      <c r="O29" s="15"/>
      <c r="P29" s="16">
        <v>1</v>
      </c>
      <c r="Q29" s="13" t="s">
        <v>179</v>
      </c>
      <c r="R29" s="16">
        <v>1</v>
      </c>
      <c r="S29" s="16"/>
      <c r="T29" s="16">
        <v>1</v>
      </c>
    </row>
    <row r="30" spans="1:29" x14ac:dyDescent="0.2">
      <c r="A30" s="63"/>
      <c r="B30" s="27" t="s">
        <v>180</v>
      </c>
      <c r="C30" s="14"/>
      <c r="D30" s="15"/>
      <c r="E30" s="14"/>
      <c r="F30" s="15"/>
      <c r="G30" s="14"/>
      <c r="H30" s="15"/>
      <c r="I30" s="14"/>
      <c r="J30" s="14"/>
      <c r="K30" s="14"/>
      <c r="L30" s="14"/>
      <c r="M30" s="14"/>
      <c r="N30" s="16">
        <v>1</v>
      </c>
      <c r="O30" s="15"/>
      <c r="P30" s="16"/>
      <c r="Q30" s="27" t="s">
        <v>180</v>
      </c>
      <c r="R30" s="16"/>
      <c r="S30" s="16"/>
      <c r="T30" s="16"/>
    </row>
    <row r="31" spans="1:29" x14ac:dyDescent="0.2">
      <c r="A31" s="63"/>
      <c r="B31" s="13" t="s">
        <v>181</v>
      </c>
      <c r="C31" s="14"/>
      <c r="D31" s="15"/>
      <c r="E31" s="14"/>
      <c r="F31" s="15"/>
      <c r="G31" s="14"/>
      <c r="H31" s="15"/>
      <c r="I31" s="14"/>
      <c r="J31" s="14"/>
      <c r="K31" s="14"/>
      <c r="L31" s="14"/>
      <c r="M31" s="14"/>
      <c r="N31" s="16">
        <v>1</v>
      </c>
      <c r="O31" s="15">
        <v>1</v>
      </c>
      <c r="P31" s="16"/>
      <c r="Q31" s="13" t="s">
        <v>181</v>
      </c>
      <c r="R31" s="16"/>
      <c r="S31" s="16"/>
      <c r="T31" s="16"/>
    </row>
    <row r="32" spans="1:29" x14ac:dyDescent="0.2">
      <c r="A32" s="63"/>
      <c r="B32" s="27" t="s">
        <v>182</v>
      </c>
      <c r="C32" s="14"/>
      <c r="D32" s="15"/>
      <c r="E32" s="14"/>
      <c r="F32" s="15"/>
      <c r="G32" s="14"/>
      <c r="H32" s="15"/>
      <c r="I32" s="14"/>
      <c r="J32" s="14"/>
      <c r="K32" s="14"/>
      <c r="L32" s="14"/>
      <c r="M32" s="14"/>
      <c r="N32" s="16">
        <v>1</v>
      </c>
      <c r="O32" s="15">
        <v>0</v>
      </c>
      <c r="P32" s="16"/>
      <c r="Q32" s="27" t="s">
        <v>182</v>
      </c>
      <c r="R32" s="16">
        <v>1</v>
      </c>
      <c r="S32" s="16">
        <v>1</v>
      </c>
      <c r="T32" s="16">
        <v>1</v>
      </c>
    </row>
    <row r="33" spans="1:20" x14ac:dyDescent="0.2">
      <c r="A33" s="63"/>
      <c r="B33" s="13" t="s">
        <v>183</v>
      </c>
      <c r="C33" s="14"/>
      <c r="D33" s="15"/>
      <c r="E33" s="14"/>
      <c r="F33" s="15"/>
      <c r="G33" s="14"/>
      <c r="H33" s="15"/>
      <c r="I33" s="14">
        <v>1</v>
      </c>
      <c r="J33" s="14"/>
      <c r="K33" s="14"/>
      <c r="L33" s="14"/>
      <c r="M33" s="14"/>
      <c r="N33" s="16"/>
      <c r="O33" s="15"/>
      <c r="P33" s="16"/>
      <c r="Q33" s="13" t="s">
        <v>183</v>
      </c>
      <c r="R33" s="16">
        <v>1</v>
      </c>
      <c r="S33" s="16">
        <v>1</v>
      </c>
      <c r="T33" s="16">
        <v>1</v>
      </c>
    </row>
    <row r="34" spans="1:20" x14ac:dyDescent="0.2">
      <c r="A34" s="63"/>
      <c r="B34" s="27" t="s">
        <v>184</v>
      </c>
      <c r="C34" s="14"/>
      <c r="D34" s="15"/>
      <c r="E34" s="14"/>
      <c r="F34" s="15"/>
      <c r="G34" s="14"/>
      <c r="H34" s="15"/>
      <c r="I34" s="14"/>
      <c r="J34" s="14"/>
      <c r="K34" s="14"/>
      <c r="L34" s="14"/>
      <c r="M34" s="14"/>
      <c r="N34" s="16"/>
      <c r="O34" s="15"/>
      <c r="P34" s="16"/>
      <c r="Q34" s="27" t="s">
        <v>184</v>
      </c>
      <c r="R34" s="16">
        <v>2</v>
      </c>
      <c r="S34" s="16"/>
      <c r="T34" s="16">
        <v>2</v>
      </c>
    </row>
    <row r="35" spans="1:20" x14ac:dyDescent="0.2">
      <c r="A35" s="63"/>
      <c r="B35" s="27" t="s">
        <v>185</v>
      </c>
      <c r="C35" s="14"/>
      <c r="D35" s="15"/>
      <c r="E35" s="14"/>
      <c r="F35" s="15"/>
      <c r="G35" s="14"/>
      <c r="H35" s="15"/>
      <c r="I35" s="14"/>
      <c r="J35" s="14"/>
      <c r="K35" s="14"/>
      <c r="L35" s="14"/>
      <c r="M35" s="14"/>
      <c r="N35" s="16">
        <v>1</v>
      </c>
      <c r="O35" s="15"/>
      <c r="P35" s="16"/>
      <c r="Q35" s="27" t="s">
        <v>185</v>
      </c>
      <c r="R35" s="16"/>
      <c r="S35" s="16"/>
      <c r="T35" s="16"/>
    </row>
    <row r="36" spans="1:20" x14ac:dyDescent="0.2">
      <c r="A36" s="63"/>
      <c r="B36" s="36" t="s">
        <v>186</v>
      </c>
      <c r="C36" s="14"/>
      <c r="D36" s="15"/>
      <c r="E36" s="14"/>
      <c r="F36" s="15"/>
      <c r="G36" s="14"/>
      <c r="H36" s="15"/>
      <c r="I36" s="14"/>
      <c r="J36" s="14"/>
      <c r="K36" s="14"/>
      <c r="L36" s="14"/>
      <c r="M36" s="14"/>
      <c r="N36" s="16">
        <v>2</v>
      </c>
      <c r="O36" s="15">
        <v>2</v>
      </c>
      <c r="P36" s="16"/>
      <c r="Q36" s="36" t="s">
        <v>186</v>
      </c>
      <c r="R36" s="16">
        <v>1</v>
      </c>
      <c r="S36" s="16"/>
      <c r="T36" s="16">
        <v>1</v>
      </c>
    </row>
    <row r="37" spans="1:20" x14ac:dyDescent="0.2">
      <c r="A37" s="37"/>
      <c r="B37" s="38" t="s">
        <v>187</v>
      </c>
      <c r="C37" s="14"/>
      <c r="D37" s="15"/>
      <c r="E37" s="14"/>
      <c r="F37" s="15"/>
      <c r="G37" s="14"/>
      <c r="H37" s="15"/>
      <c r="I37" s="14"/>
      <c r="J37" s="14"/>
      <c r="K37" s="14"/>
      <c r="L37" s="14"/>
      <c r="M37" s="14"/>
      <c r="N37" s="16">
        <v>1</v>
      </c>
      <c r="O37" s="24">
        <v>1</v>
      </c>
      <c r="P37" s="16"/>
      <c r="Q37" s="38" t="s">
        <v>187</v>
      </c>
      <c r="R37" s="16"/>
      <c r="S37" s="16"/>
      <c r="T37" s="16"/>
    </row>
    <row r="38" spans="1:20" x14ac:dyDescent="0.2">
      <c r="A38" s="39"/>
      <c r="B38" s="38" t="s">
        <v>188</v>
      </c>
      <c r="C38" s="14"/>
      <c r="D38" s="15"/>
      <c r="E38" s="14"/>
      <c r="F38" s="15"/>
      <c r="G38" s="14"/>
      <c r="H38" s="15"/>
      <c r="I38" s="14"/>
      <c r="J38" s="14"/>
      <c r="K38" s="14"/>
      <c r="L38" s="14"/>
      <c r="M38" s="14"/>
      <c r="N38" s="16">
        <v>1</v>
      </c>
      <c r="O38" s="24">
        <v>1</v>
      </c>
      <c r="P38" s="16"/>
      <c r="Q38" s="38" t="s">
        <v>188</v>
      </c>
      <c r="R38" s="16"/>
      <c r="S38" s="16"/>
      <c r="T38" s="16"/>
    </row>
    <row r="39" spans="1:20" x14ac:dyDescent="0.2">
      <c r="A39" s="64" t="s">
        <v>189</v>
      </c>
      <c r="B39" s="38" t="s">
        <v>190</v>
      </c>
      <c r="C39" s="14">
        <v>1</v>
      </c>
      <c r="D39" s="15"/>
      <c r="E39" s="14">
        <v>1</v>
      </c>
      <c r="F39" s="15"/>
      <c r="G39" s="14"/>
      <c r="H39" s="15"/>
      <c r="I39" s="14"/>
      <c r="J39" s="14"/>
      <c r="K39" s="14"/>
      <c r="L39" s="14">
        <v>1</v>
      </c>
      <c r="M39" s="14"/>
      <c r="N39" s="16">
        <v>1</v>
      </c>
      <c r="O39" s="15"/>
      <c r="P39" s="16"/>
      <c r="Q39" s="38" t="s">
        <v>190</v>
      </c>
      <c r="R39" s="16"/>
      <c r="S39" s="16"/>
      <c r="T39" s="16"/>
    </row>
    <row r="40" spans="1:20" x14ac:dyDescent="0.2">
      <c r="A40" s="65"/>
      <c r="B40" s="38" t="s">
        <v>191</v>
      </c>
      <c r="C40" s="14">
        <v>1</v>
      </c>
      <c r="D40" s="15"/>
      <c r="E40" s="14">
        <v>1</v>
      </c>
      <c r="F40" s="15"/>
      <c r="G40" s="14"/>
      <c r="H40" s="15"/>
      <c r="I40" s="14"/>
      <c r="J40" s="14"/>
      <c r="K40" s="14"/>
      <c r="L40" s="14"/>
      <c r="M40" s="14"/>
      <c r="N40" s="16">
        <v>1</v>
      </c>
      <c r="O40" s="15"/>
      <c r="P40" s="16"/>
      <c r="Q40" s="38" t="s">
        <v>191</v>
      </c>
      <c r="R40" s="16"/>
      <c r="S40" s="16"/>
      <c r="T40" s="16"/>
    </row>
    <row r="41" spans="1:20" x14ac:dyDescent="0.2">
      <c r="A41" s="65"/>
      <c r="B41" s="38" t="s">
        <v>192</v>
      </c>
      <c r="C41" s="14">
        <v>1</v>
      </c>
      <c r="D41" s="15"/>
      <c r="E41" s="14">
        <v>1</v>
      </c>
      <c r="F41" s="15"/>
      <c r="G41" s="14"/>
      <c r="H41" s="15"/>
      <c r="I41" s="14"/>
      <c r="J41" s="14"/>
      <c r="K41" s="14"/>
      <c r="L41" s="14"/>
      <c r="M41" s="14"/>
      <c r="N41" s="16">
        <v>1</v>
      </c>
      <c r="O41" s="15"/>
      <c r="P41" s="16">
        <v>1</v>
      </c>
      <c r="Q41" s="38" t="s">
        <v>192</v>
      </c>
      <c r="R41" s="16"/>
      <c r="S41" s="16"/>
      <c r="T41" s="16"/>
    </row>
    <row r="42" spans="1:20" x14ac:dyDescent="0.2">
      <c r="A42" s="65"/>
      <c r="B42" s="38" t="s">
        <v>193</v>
      </c>
      <c r="C42" s="14">
        <v>1</v>
      </c>
      <c r="D42" s="15"/>
      <c r="E42" s="14" t="s">
        <v>154</v>
      </c>
      <c r="F42" s="15"/>
      <c r="G42" s="14"/>
      <c r="H42" s="15">
        <v>1</v>
      </c>
      <c r="I42" s="14"/>
      <c r="J42" s="14"/>
      <c r="K42" s="14"/>
      <c r="L42" s="14"/>
      <c r="M42" s="14"/>
      <c r="N42" s="16">
        <v>1</v>
      </c>
      <c r="O42" s="15"/>
      <c r="P42" s="16">
        <v>1</v>
      </c>
      <c r="Q42" s="38" t="s">
        <v>193</v>
      </c>
      <c r="R42" s="16"/>
      <c r="S42" s="16"/>
      <c r="T42" s="16"/>
    </row>
    <row r="43" spans="1:20" x14ac:dyDescent="0.2">
      <c r="A43" s="65"/>
      <c r="B43" s="38" t="s">
        <v>194</v>
      </c>
      <c r="C43" s="14"/>
      <c r="D43" s="15"/>
      <c r="E43" s="14"/>
      <c r="F43" s="15"/>
      <c r="G43" s="14"/>
      <c r="H43" s="15"/>
      <c r="I43" s="14"/>
      <c r="J43" s="14"/>
      <c r="K43" s="14"/>
      <c r="L43" s="14"/>
      <c r="M43" s="14">
        <v>1</v>
      </c>
      <c r="N43" s="16"/>
      <c r="O43" s="15"/>
      <c r="P43" s="16"/>
      <c r="Q43" s="38" t="s">
        <v>194</v>
      </c>
      <c r="R43" s="16"/>
      <c r="S43" s="16"/>
      <c r="T43" s="16"/>
    </row>
    <row r="44" spans="1:20" x14ac:dyDescent="0.2">
      <c r="A44" s="65"/>
      <c r="B44" s="38" t="s">
        <v>195</v>
      </c>
      <c r="C44" s="14"/>
      <c r="D44" s="15"/>
      <c r="E44" s="14"/>
      <c r="F44" s="15"/>
      <c r="G44" s="14"/>
      <c r="H44" s="15"/>
      <c r="I44" s="14"/>
      <c r="J44" s="14"/>
      <c r="K44" s="14"/>
      <c r="L44" s="14"/>
      <c r="M44" s="14">
        <v>1</v>
      </c>
      <c r="N44" s="16"/>
      <c r="O44" s="15"/>
      <c r="P44" s="16"/>
      <c r="Q44" s="38" t="s">
        <v>195</v>
      </c>
      <c r="R44" s="16"/>
      <c r="S44" s="16"/>
      <c r="T44" s="16"/>
    </row>
    <row r="45" spans="1:20" x14ac:dyDescent="0.2">
      <c r="A45" s="65"/>
      <c r="B45" s="36" t="s">
        <v>196</v>
      </c>
      <c r="C45" s="14"/>
      <c r="D45" s="15"/>
      <c r="E45" s="14">
        <v>1</v>
      </c>
      <c r="F45" s="15"/>
      <c r="G45" s="14">
        <v>1</v>
      </c>
      <c r="H45" s="15">
        <v>1</v>
      </c>
      <c r="I45" s="14"/>
      <c r="J45" s="14"/>
      <c r="K45" s="14"/>
      <c r="L45" s="14"/>
      <c r="M45" s="14"/>
      <c r="N45" s="16"/>
      <c r="O45" s="15"/>
      <c r="P45" s="16"/>
      <c r="Q45" s="36" t="s">
        <v>196</v>
      </c>
      <c r="R45" s="16"/>
      <c r="S45" s="16"/>
      <c r="T45" s="16"/>
    </row>
    <row r="46" spans="1:20" x14ac:dyDescent="0.2">
      <c r="A46" s="65"/>
      <c r="B46" s="36" t="s">
        <v>197</v>
      </c>
      <c r="C46" s="14" t="s">
        <v>154</v>
      </c>
      <c r="D46" s="15"/>
      <c r="E46" s="14">
        <v>1</v>
      </c>
      <c r="F46" s="15"/>
      <c r="G46" s="14"/>
      <c r="H46" s="15"/>
      <c r="I46" s="14"/>
      <c r="J46" s="14"/>
      <c r="K46" s="14"/>
      <c r="L46" s="14"/>
      <c r="M46" s="14"/>
      <c r="N46" s="16">
        <v>1</v>
      </c>
      <c r="O46" s="15"/>
      <c r="P46" s="16"/>
      <c r="Q46" s="36" t="s">
        <v>197</v>
      </c>
      <c r="R46" s="16"/>
      <c r="S46" s="16">
        <v>1</v>
      </c>
      <c r="T46" s="16"/>
    </row>
    <row r="47" spans="1:20" x14ac:dyDescent="0.2">
      <c r="A47" s="65"/>
      <c r="B47" s="38" t="s">
        <v>198</v>
      </c>
      <c r="C47" s="14">
        <v>1</v>
      </c>
      <c r="D47" s="15"/>
      <c r="E47" s="14">
        <v>1</v>
      </c>
      <c r="F47" s="15"/>
      <c r="G47" s="14"/>
      <c r="H47" s="15"/>
      <c r="I47" s="14"/>
      <c r="J47" s="14"/>
      <c r="K47" s="14">
        <v>1</v>
      </c>
      <c r="L47" s="14"/>
      <c r="M47" s="14"/>
      <c r="N47" s="16"/>
      <c r="O47" s="15"/>
      <c r="P47" s="16"/>
      <c r="Q47" s="38" t="s">
        <v>198</v>
      </c>
      <c r="R47" s="16"/>
      <c r="S47" s="16"/>
      <c r="T47" s="16"/>
    </row>
    <row r="48" spans="1:20" x14ac:dyDescent="0.2">
      <c r="A48" s="65"/>
      <c r="B48" s="36" t="s">
        <v>199</v>
      </c>
      <c r="C48" s="14">
        <v>1</v>
      </c>
      <c r="D48" s="15"/>
      <c r="E48" s="14"/>
      <c r="F48" s="15"/>
      <c r="G48" s="14"/>
      <c r="H48" s="15"/>
      <c r="I48" s="14"/>
      <c r="J48" s="14"/>
      <c r="K48" s="14"/>
      <c r="L48" s="14"/>
      <c r="M48" s="14"/>
      <c r="N48" s="16"/>
      <c r="O48" s="15"/>
      <c r="P48" s="16"/>
      <c r="Q48" s="36" t="s">
        <v>199</v>
      </c>
      <c r="R48" s="16"/>
      <c r="S48" s="16">
        <v>1</v>
      </c>
      <c r="T48" s="16"/>
    </row>
    <row r="49" spans="1:20" x14ac:dyDescent="0.2">
      <c r="A49" s="66"/>
      <c r="B49" s="36" t="s">
        <v>200</v>
      </c>
      <c r="C49" s="14">
        <v>1</v>
      </c>
      <c r="D49" s="15"/>
      <c r="E49" s="14">
        <v>1</v>
      </c>
      <c r="F49" s="15"/>
      <c r="G49" s="14">
        <v>1</v>
      </c>
      <c r="H49" s="15">
        <v>1</v>
      </c>
      <c r="I49" s="14"/>
      <c r="J49" s="14"/>
      <c r="K49" s="14"/>
      <c r="L49" s="14"/>
      <c r="M49" s="14">
        <v>1</v>
      </c>
      <c r="N49" s="16"/>
      <c r="O49" s="15"/>
      <c r="P49" s="16"/>
      <c r="Q49" s="36" t="s">
        <v>200</v>
      </c>
      <c r="R49" s="16"/>
      <c r="S49" s="16">
        <v>1</v>
      </c>
      <c r="T49" s="16">
        <v>1</v>
      </c>
    </row>
    <row r="50" spans="1:20" x14ac:dyDescent="0.2">
      <c r="B50" s="36" t="s">
        <v>201</v>
      </c>
      <c r="C50" s="6">
        <f>SUM(C2:C12,C15:C27,C28:C29, C31:C36)</f>
        <v>15</v>
      </c>
      <c r="D50" s="7">
        <f>SUM(D2:D36)</f>
        <v>5</v>
      </c>
      <c r="E50" s="6">
        <f>SUM(E2:E12,E15:E27,E28:E29, E31:E36)</f>
        <v>14</v>
      </c>
      <c r="F50" s="7">
        <f>SUM(F2:F36)</f>
        <v>8</v>
      </c>
      <c r="G50" s="6">
        <f>SUM(G2:G12,G15:G27,G28:G29, G31:G36)</f>
        <v>2</v>
      </c>
      <c r="H50" s="7">
        <f>SUM(H2:H12,H15:H27,H28:H29, H31:H36)</f>
        <v>6</v>
      </c>
      <c r="I50" s="6">
        <f>SUM(I2:I12,I15:I27,I28:I29, I31:I36)</f>
        <v>5</v>
      </c>
      <c r="J50" s="6">
        <f>SUM(J2:J12,J15:J27,J28:J29, J31:J36)</f>
        <v>1</v>
      </c>
      <c r="K50" s="6">
        <f>SUM(K2:K36)</f>
        <v>8</v>
      </c>
      <c r="L50" s="6">
        <f>SUM(L2:L12,L15:L27,L28:L29, L31:L36)</f>
        <v>0</v>
      </c>
      <c r="M50" s="6">
        <f>SUM(M2:M12,M13,M15:M27,M28:M29, M31:M36)</f>
        <v>9</v>
      </c>
      <c r="N50" s="8">
        <f>SUM(N2:N36)-2</f>
        <v>19</v>
      </c>
      <c r="O50" s="7">
        <f>SUM(O2:O36)</f>
        <v>16</v>
      </c>
      <c r="P50" s="8">
        <f>SUM(P2:P12,P15:P27,P28:P29, P31:P36)</f>
        <v>1</v>
      </c>
      <c r="Q50" s="36" t="s">
        <v>201</v>
      </c>
      <c r="R50" s="8">
        <f>SUM(R2:R36)</f>
        <v>11</v>
      </c>
      <c r="S50" s="8">
        <f>SUM(S2:S12,S15:S27,S28:S29, S31:S36)</f>
        <v>4</v>
      </c>
      <c r="T50" s="8">
        <f>SUM(T2:T12,T15:T27,T28:T29, T31:T36)</f>
        <v>11</v>
      </c>
    </row>
    <row r="51" spans="1:20" x14ac:dyDescent="0.2">
      <c r="B51" s="27" t="s">
        <v>202</v>
      </c>
      <c r="C51" s="6">
        <f>SUM(C2:C36)+1</f>
        <v>16</v>
      </c>
      <c r="D51" s="7"/>
      <c r="E51" s="6">
        <f>SUM(E2:E36)+1</f>
        <v>16</v>
      </c>
      <c r="F51" s="7"/>
      <c r="G51" s="6">
        <f>SUM(G2:G36)+1</f>
        <v>3</v>
      </c>
      <c r="H51" s="7">
        <f>SUM(H2:H36)+1</f>
        <v>7</v>
      </c>
      <c r="I51" s="6">
        <f>SUM(I2:I36)</f>
        <v>6</v>
      </c>
      <c r="J51" s="6">
        <f>SUM(J2:J36)</f>
        <v>1</v>
      </c>
      <c r="K51" s="6">
        <f>SUM(K2:K36)+2</f>
        <v>10</v>
      </c>
      <c r="L51" s="6">
        <f>SUM(L2:L36)</f>
        <v>0</v>
      </c>
      <c r="M51" s="40">
        <f>SUM(M2:M36)+3</f>
        <v>12</v>
      </c>
      <c r="N51" s="8">
        <f>SUM(N2:N36)</f>
        <v>21</v>
      </c>
      <c r="O51" s="7"/>
      <c r="P51" s="8">
        <f>SUM(P2:P36)</f>
        <v>1</v>
      </c>
      <c r="Q51" s="27" t="s">
        <v>202</v>
      </c>
      <c r="R51" s="8"/>
      <c r="S51" s="8">
        <f>SUM(S2:S36)</f>
        <v>4</v>
      </c>
      <c r="T51" s="8">
        <f>SUM(T2:T36)</f>
        <v>12</v>
      </c>
    </row>
    <row r="52" spans="1:20" x14ac:dyDescent="0.2">
      <c r="N52" s="41" t="s">
        <v>203</v>
      </c>
      <c r="O52" s="32">
        <v>18</v>
      </c>
      <c r="Q52" s="43" t="s">
        <v>204</v>
      </c>
    </row>
    <row r="53" spans="1:20" x14ac:dyDescent="0.2">
      <c r="N53" s="41" t="s">
        <v>205</v>
      </c>
      <c r="Q53" s="43" t="s">
        <v>204</v>
      </c>
    </row>
  </sheetData>
  <mergeCells count="2">
    <mergeCell ref="A2:A36"/>
    <mergeCell ref="A39:A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3D38-8B86-6642-A869-3EB29DC18953}">
  <dimension ref="A1:T27"/>
  <sheetViews>
    <sheetView topLeftCell="A8" workbookViewId="0">
      <selection activeCell="N1" sqref="N1"/>
    </sheetView>
  </sheetViews>
  <sheetFormatPr baseColWidth="10" defaultColWidth="8.83203125" defaultRowHeight="15" x14ac:dyDescent="0.2"/>
  <cols>
    <col min="1" max="1" width="6.83203125" style="3" bestFit="1" customWidth="1"/>
    <col min="2" max="2" width="7.5" style="3" bestFit="1" customWidth="1"/>
    <col min="3" max="3" width="7.6640625" style="3" bestFit="1" customWidth="1"/>
    <col min="4" max="4" width="23.33203125" style="3" customWidth="1"/>
    <col min="5" max="5" width="16.1640625" style="3" customWidth="1"/>
    <col min="6" max="6" width="12.83203125" style="3" customWidth="1"/>
    <col min="7" max="7" width="8.5" style="3" bestFit="1" customWidth="1"/>
    <col min="8" max="8" width="8.83203125" style="3"/>
    <col min="9" max="9" width="17.1640625" style="3" customWidth="1"/>
    <col min="10" max="13" width="8.83203125" style="3"/>
    <col min="14" max="14" width="14.83203125" style="3" bestFit="1" customWidth="1"/>
    <col min="15" max="15" width="8.83203125" style="3"/>
    <col min="16" max="16" width="9.33203125" style="3" bestFit="1" customWidth="1"/>
    <col min="17" max="17" width="9.83203125" style="3" bestFit="1" customWidth="1"/>
    <col min="18" max="18" width="10.1640625" style="3" bestFit="1" customWidth="1"/>
    <col min="19" max="19" width="14.83203125" style="3" bestFit="1" customWidth="1"/>
    <col min="20" max="16384" width="8.83203125" style="3"/>
  </cols>
  <sheetData>
    <row r="1" spans="1:20" x14ac:dyDescent="0.2">
      <c r="D1" s="44"/>
    </row>
    <row r="2" spans="1:20" ht="16" thickBot="1" x14ac:dyDescent="0.25">
      <c r="D2" s="44"/>
    </row>
    <row r="3" spans="1:20" ht="17" thickTop="1" x14ac:dyDescent="0.2">
      <c r="D3" s="44"/>
      <c r="E3" s="45" t="s">
        <v>206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0" ht="16" thickBot="1" x14ac:dyDescent="0.25">
      <c r="A4" s="48" t="s">
        <v>207</v>
      </c>
      <c r="B4" s="48"/>
      <c r="C4" s="48"/>
      <c r="D4" s="48"/>
      <c r="E4" s="49" t="s">
        <v>208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T4" s="51"/>
    </row>
    <row r="5" spans="1:20" ht="16" thickTop="1" x14ac:dyDescent="0.2">
      <c r="A5" s="48" t="s">
        <v>209</v>
      </c>
      <c r="B5" s="48"/>
      <c r="C5" s="48"/>
      <c r="D5" s="48"/>
      <c r="E5" s="52"/>
      <c r="Q5" s="46"/>
      <c r="R5" s="46"/>
      <c r="S5" s="46"/>
      <c r="T5" s="47"/>
    </row>
    <row r="6" spans="1:20" x14ac:dyDescent="0.2">
      <c r="A6" s="48" t="s">
        <v>210</v>
      </c>
      <c r="B6" s="48"/>
      <c r="C6" s="48"/>
      <c r="D6" s="48"/>
      <c r="E6" s="52"/>
      <c r="F6" s="30" t="s">
        <v>211</v>
      </c>
      <c r="G6" s="30"/>
      <c r="H6" s="30"/>
      <c r="I6" s="30"/>
      <c r="T6" s="51"/>
    </row>
    <row r="7" spans="1:20" x14ac:dyDescent="0.2">
      <c r="A7" s="3" t="s">
        <v>212</v>
      </c>
      <c r="B7" s="3" t="s">
        <v>213</v>
      </c>
      <c r="C7" s="3" t="s">
        <v>214</v>
      </c>
      <c r="D7" s="3" t="s">
        <v>120</v>
      </c>
      <c r="E7" s="52" t="s">
        <v>215</v>
      </c>
      <c r="F7" s="3" t="s">
        <v>212</v>
      </c>
      <c r="G7" s="3" t="s">
        <v>216</v>
      </c>
      <c r="H7" s="3" t="s">
        <v>217</v>
      </c>
      <c r="T7" s="51"/>
    </row>
    <row r="8" spans="1:20" x14ac:dyDescent="0.2">
      <c r="A8" s="3">
        <v>15.515780245470484</v>
      </c>
      <c r="B8" s="3">
        <v>13</v>
      </c>
      <c r="C8" s="3">
        <v>14</v>
      </c>
      <c r="D8" s="53" t="s">
        <v>97</v>
      </c>
      <c r="E8" s="52" t="s">
        <v>218</v>
      </c>
      <c r="F8" s="30">
        <v>0.72</v>
      </c>
      <c r="G8" s="3">
        <v>5</v>
      </c>
      <c r="H8" s="3">
        <v>5</v>
      </c>
      <c r="I8" s="54" t="s">
        <v>219</v>
      </c>
      <c r="T8" s="51"/>
    </row>
    <row r="9" spans="1:20" x14ac:dyDescent="0.2">
      <c r="A9" s="3">
        <v>15.515780245470484</v>
      </c>
      <c r="B9" s="3">
        <v>12</v>
      </c>
      <c r="C9" s="3">
        <v>14</v>
      </c>
      <c r="D9" s="53" t="s">
        <v>98</v>
      </c>
      <c r="E9" s="52" t="s">
        <v>218</v>
      </c>
      <c r="F9" s="30">
        <v>6.89</v>
      </c>
      <c r="G9" s="3">
        <v>8</v>
      </c>
      <c r="H9" s="3">
        <v>8</v>
      </c>
      <c r="I9" s="54" t="s">
        <v>220</v>
      </c>
      <c r="T9" s="51"/>
    </row>
    <row r="10" spans="1:20" x14ac:dyDescent="0.2">
      <c r="A10" s="3">
        <v>15.515780245470484</v>
      </c>
      <c r="B10" s="3">
        <v>2</v>
      </c>
      <c r="C10" s="3">
        <v>3</v>
      </c>
      <c r="D10" s="53" t="s">
        <v>102</v>
      </c>
      <c r="E10" s="52" t="s">
        <v>221</v>
      </c>
      <c r="F10" s="30">
        <v>26.14</v>
      </c>
      <c r="G10" s="3">
        <v>6</v>
      </c>
      <c r="H10" s="3">
        <v>7</v>
      </c>
      <c r="I10" s="55" t="s">
        <v>222</v>
      </c>
      <c r="T10" s="51"/>
    </row>
    <row r="11" spans="1:20" x14ac:dyDescent="0.2">
      <c r="A11" s="3">
        <v>26.14</v>
      </c>
      <c r="B11" s="3">
        <v>6</v>
      </c>
      <c r="C11" s="3">
        <v>7</v>
      </c>
      <c r="D11" s="53" t="s">
        <v>104</v>
      </c>
      <c r="E11" s="52" t="s">
        <v>223</v>
      </c>
      <c r="F11" s="30">
        <v>146.35</v>
      </c>
      <c r="G11" s="3">
        <v>16</v>
      </c>
      <c r="H11" s="3">
        <v>18</v>
      </c>
      <c r="I11" s="55" t="s">
        <v>224</v>
      </c>
      <c r="T11" s="51"/>
    </row>
    <row r="12" spans="1:20" x14ac:dyDescent="0.2">
      <c r="A12" s="3">
        <v>146.35</v>
      </c>
      <c r="B12" s="3">
        <v>18</v>
      </c>
      <c r="C12" s="3">
        <v>20</v>
      </c>
      <c r="D12" s="9" t="s">
        <v>9</v>
      </c>
      <c r="E12" s="52" t="s">
        <v>225</v>
      </c>
      <c r="F12" s="30">
        <v>16</v>
      </c>
      <c r="G12" s="3">
        <v>8</v>
      </c>
      <c r="H12" s="3">
        <v>10</v>
      </c>
      <c r="I12" s="54" t="s">
        <v>128</v>
      </c>
      <c r="T12" s="51"/>
    </row>
    <row r="13" spans="1:20" x14ac:dyDescent="0.2">
      <c r="A13" s="3">
        <v>146.35</v>
      </c>
      <c r="B13" s="3">
        <v>1</v>
      </c>
      <c r="C13" s="3">
        <v>1</v>
      </c>
      <c r="D13" s="9" t="s">
        <v>110</v>
      </c>
      <c r="E13" s="52" t="s">
        <v>226</v>
      </c>
      <c r="F13" s="30">
        <v>34</v>
      </c>
      <c r="G13" s="3">
        <v>9</v>
      </c>
      <c r="H13" s="3">
        <v>12</v>
      </c>
      <c r="I13" s="54" t="s">
        <v>130</v>
      </c>
      <c r="T13" s="51"/>
    </row>
    <row r="14" spans="1:20" x14ac:dyDescent="0.2">
      <c r="A14" s="3">
        <v>146.35</v>
      </c>
      <c r="B14" s="3">
        <v>6</v>
      </c>
      <c r="C14" s="3">
        <v>6</v>
      </c>
      <c r="D14" s="53" t="s">
        <v>227</v>
      </c>
      <c r="E14" s="52" t="s">
        <v>228</v>
      </c>
      <c r="F14" s="30">
        <v>15</v>
      </c>
      <c r="G14" s="3">
        <v>11</v>
      </c>
      <c r="H14" s="3">
        <v>11</v>
      </c>
      <c r="I14" s="56" t="s">
        <v>229</v>
      </c>
      <c r="T14" s="51"/>
    </row>
    <row r="15" spans="1:20" x14ac:dyDescent="0.2">
      <c r="A15" s="3">
        <v>146.35</v>
      </c>
      <c r="B15" s="3">
        <v>1</v>
      </c>
      <c r="C15" s="3">
        <v>1</v>
      </c>
      <c r="D15" s="53" t="s">
        <v>108</v>
      </c>
      <c r="E15" s="52"/>
      <c r="T15" s="51"/>
    </row>
    <row r="16" spans="1:20" x14ac:dyDescent="0.2">
      <c r="A16" s="3">
        <v>15</v>
      </c>
      <c r="B16" s="3">
        <v>11</v>
      </c>
      <c r="C16" s="3">
        <v>12</v>
      </c>
      <c r="D16" s="57" t="s">
        <v>230</v>
      </c>
      <c r="E16" s="52"/>
      <c r="F16" s="3" t="s">
        <v>231</v>
      </c>
      <c r="T16" s="51"/>
    </row>
    <row r="17" spans="1:20" x14ac:dyDescent="0.2">
      <c r="E17" s="52"/>
      <c r="F17" s="3" t="s">
        <v>232</v>
      </c>
      <c r="T17" s="51"/>
    </row>
    <row r="18" spans="1:20" x14ac:dyDescent="0.2">
      <c r="A18" s="58" t="s">
        <v>233</v>
      </c>
      <c r="B18" s="58"/>
      <c r="C18" s="58"/>
      <c r="D18" s="58"/>
      <c r="E18" s="52"/>
      <c r="F18" s="3" t="s">
        <v>234</v>
      </c>
      <c r="T18" s="51"/>
    </row>
    <row r="19" spans="1:20" x14ac:dyDescent="0.2">
      <c r="A19" s="58" t="s">
        <v>212</v>
      </c>
      <c r="B19" s="58" t="s">
        <v>213</v>
      </c>
      <c r="C19" s="58" t="s">
        <v>214</v>
      </c>
      <c r="D19" s="58" t="s">
        <v>235</v>
      </c>
      <c r="E19" s="52"/>
      <c r="F19" s="59" t="s">
        <v>236</v>
      </c>
      <c r="T19" s="51"/>
    </row>
    <row r="20" spans="1:20" ht="16" x14ac:dyDescent="0.2">
      <c r="A20" s="3">
        <v>15.515780245470484</v>
      </c>
      <c r="B20" s="3">
        <v>19</v>
      </c>
      <c r="C20" s="3">
        <v>20</v>
      </c>
      <c r="D20" s="53" t="s">
        <v>96</v>
      </c>
      <c r="E20" s="52"/>
      <c r="F20" s="3" t="s">
        <v>237</v>
      </c>
      <c r="T20" s="51"/>
    </row>
    <row r="21" spans="1:20" ht="17" thickBot="1" x14ac:dyDescent="0.25">
      <c r="A21" s="3">
        <v>26.14</v>
      </c>
      <c r="B21" s="3">
        <v>6</v>
      </c>
      <c r="C21" s="3">
        <v>7</v>
      </c>
      <c r="D21" s="53" t="s">
        <v>222</v>
      </c>
      <c r="E21" s="60"/>
      <c r="F21" s="50" t="s">
        <v>238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61"/>
    </row>
    <row r="22" spans="1:20" ht="16" thickTop="1" x14ac:dyDescent="0.2">
      <c r="A22" s="3">
        <v>146.35</v>
      </c>
      <c r="B22" s="3">
        <v>23</v>
      </c>
      <c r="C22" s="3">
        <v>29</v>
      </c>
      <c r="D22" s="8" t="s">
        <v>95</v>
      </c>
    </row>
    <row r="23" spans="1:20" x14ac:dyDescent="0.2">
      <c r="A23" s="3">
        <v>16</v>
      </c>
      <c r="B23" s="3">
        <v>8</v>
      </c>
      <c r="C23" s="3">
        <v>10</v>
      </c>
      <c r="D23" s="54" t="s">
        <v>128</v>
      </c>
    </row>
    <row r="24" spans="1:20" x14ac:dyDescent="0.2">
      <c r="A24" s="3">
        <v>34</v>
      </c>
      <c r="B24" s="3">
        <v>9</v>
      </c>
      <c r="C24" s="3">
        <v>12</v>
      </c>
      <c r="D24" s="54" t="s">
        <v>130</v>
      </c>
    </row>
    <row r="25" spans="1:20" x14ac:dyDescent="0.2">
      <c r="A25" s="3">
        <v>15</v>
      </c>
      <c r="B25" s="3">
        <v>11</v>
      </c>
      <c r="C25" s="3">
        <v>12</v>
      </c>
      <c r="D25" s="56" t="s">
        <v>239</v>
      </c>
    </row>
    <row r="27" spans="1:20" x14ac:dyDescent="0.2">
      <c r="A27" s="58" t="s">
        <v>240</v>
      </c>
      <c r="B27" s="58"/>
      <c r="C27" s="58"/>
      <c r="D27" s="58"/>
      <c r="E27" s="5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B27B-9C60-774E-A336-344CA0AA19BC}">
  <dimension ref="A1"/>
  <sheetViews>
    <sheetView tabSelected="1" view="pageLayout" topLeftCell="A3" zoomScaleNormal="100" workbookViewId="0">
      <selection activeCell="D30" sqref="D30"/>
    </sheetView>
  </sheetViews>
  <sheetFormatPr baseColWidth="10" defaultColWidth="8.83203125" defaultRowHeight="15" x14ac:dyDescent="0.2"/>
  <cols>
    <col min="1" max="16384" width="8.83203125" style="3"/>
  </cols>
  <sheetData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S1. Literature localites</vt:lpstr>
      <vt:lpstr>S2. Borehole records</vt:lpstr>
      <vt:lpstr>S3. Fissure heights</vt:lpstr>
      <vt:lpstr>S4. Island faunas</vt:lpstr>
      <vt:lpstr>S5. Tallies</vt:lpstr>
      <vt:lpstr>S6.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mallardjack l</dc:creator>
  <cp:lastModifiedBy>Mike Benton</cp:lastModifiedBy>
  <dcterms:created xsi:type="dcterms:W3CDTF">2020-10-01T13:29:57Z</dcterms:created>
  <dcterms:modified xsi:type="dcterms:W3CDTF">2020-12-24T12:04:41Z</dcterms:modified>
</cp:coreProperties>
</file>