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ditorialProduction\SuppPubs\figshare_portal\specpubgsl\SP510\sp510-2020-142\"/>
    </mc:Choice>
  </mc:AlternateContent>
  <bookViews>
    <workbookView xWindow="0" yWindow="0" windowWidth="17256" windowHeight="5724"/>
  </bookViews>
  <sheets>
    <sheet name="Table S1" sheetId="3" r:id="rId1"/>
    <sheet name="Table S2" sheetId="2" r:id="rId2"/>
    <sheet name="Table S3" sheetId="1" r:id="rId3"/>
  </sheets>
  <definedNames>
    <definedName name="_xlnm._FilterDatabase" localSheetId="2" hidden="1">'Table S3'!$B$3:$AC$201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0" i="1" l="1"/>
  <c r="G200" i="1"/>
  <c r="H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F201" i="1"/>
  <c r="G201" i="1"/>
  <c r="H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E201" i="1"/>
  <c r="E200" i="1"/>
  <c r="F182" i="1"/>
  <c r="G182" i="1"/>
  <c r="H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F183" i="1"/>
  <c r="G183" i="1"/>
  <c r="H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E183" i="1"/>
  <c r="E182" i="1"/>
  <c r="F164" i="1"/>
  <c r="G164" i="1"/>
  <c r="H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F165" i="1"/>
  <c r="G165" i="1"/>
  <c r="H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E165" i="1"/>
  <c r="E164" i="1"/>
  <c r="F150" i="1"/>
  <c r="G150" i="1"/>
  <c r="H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F151" i="1"/>
  <c r="G151" i="1"/>
  <c r="H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E151" i="1"/>
  <c r="E150" i="1"/>
  <c r="F133" i="1"/>
  <c r="G133" i="1"/>
  <c r="H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F134" i="1"/>
  <c r="G134" i="1"/>
  <c r="H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E134" i="1"/>
  <c r="E133" i="1"/>
  <c r="F114" i="1"/>
  <c r="G114" i="1"/>
  <c r="H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F115" i="1"/>
  <c r="G115" i="1"/>
  <c r="H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E115" i="1"/>
  <c r="E114" i="1"/>
  <c r="F99" i="1"/>
  <c r="G99" i="1"/>
  <c r="H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F100" i="1"/>
  <c r="G100" i="1"/>
  <c r="H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E100" i="1"/>
  <c r="E99" i="1"/>
  <c r="F83" i="1"/>
  <c r="G83" i="1"/>
  <c r="H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F84" i="1"/>
  <c r="G84" i="1"/>
  <c r="H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E84" i="1"/>
  <c r="E83" i="1"/>
  <c r="F63" i="1"/>
  <c r="G63" i="1"/>
  <c r="H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F64" i="1"/>
  <c r="G64" i="1"/>
  <c r="H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E64" i="1"/>
  <c r="E63" i="1"/>
  <c r="F44" i="1"/>
  <c r="G44" i="1"/>
  <c r="H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F45" i="1"/>
  <c r="G45" i="1"/>
  <c r="H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E45" i="1"/>
  <c r="E44" i="1"/>
  <c r="F24" i="1"/>
  <c r="G24" i="1"/>
  <c r="H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F25" i="1"/>
  <c r="G25" i="1"/>
  <c r="H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E25" i="1"/>
  <c r="E24" i="1"/>
  <c r="K199" i="1"/>
  <c r="L199" i="1" s="1"/>
  <c r="J199" i="1"/>
  <c r="I199" i="1"/>
  <c r="I185" i="1"/>
  <c r="J185" i="1"/>
  <c r="K185" i="1"/>
  <c r="L185" i="1" s="1"/>
  <c r="I186" i="1"/>
  <c r="J186" i="1"/>
  <c r="K186" i="1"/>
  <c r="L186" i="1" s="1"/>
  <c r="L200" i="1" s="1"/>
  <c r="I187" i="1"/>
  <c r="J187" i="1"/>
  <c r="K187" i="1"/>
  <c r="L187" i="1" s="1"/>
  <c r="I188" i="1"/>
  <c r="J188" i="1"/>
  <c r="K188" i="1"/>
  <c r="L188" i="1" s="1"/>
  <c r="I189" i="1"/>
  <c r="J189" i="1"/>
  <c r="K189" i="1"/>
  <c r="L189" i="1" s="1"/>
  <c r="I190" i="1"/>
  <c r="J190" i="1"/>
  <c r="K190" i="1"/>
  <c r="L190" i="1" s="1"/>
  <c r="I191" i="1"/>
  <c r="J191" i="1"/>
  <c r="K191" i="1"/>
  <c r="L191" i="1" s="1"/>
  <c r="I192" i="1"/>
  <c r="J192" i="1"/>
  <c r="K192" i="1"/>
  <c r="L192" i="1"/>
  <c r="I193" i="1"/>
  <c r="J193" i="1"/>
  <c r="K193" i="1"/>
  <c r="L193" i="1" s="1"/>
  <c r="I194" i="1"/>
  <c r="J194" i="1"/>
  <c r="K194" i="1"/>
  <c r="L194" i="1" s="1"/>
  <c r="I195" i="1"/>
  <c r="J195" i="1"/>
  <c r="K195" i="1"/>
  <c r="L195" i="1" s="1"/>
  <c r="I196" i="1"/>
  <c r="J196" i="1"/>
  <c r="K196" i="1"/>
  <c r="L196" i="1" s="1"/>
  <c r="I197" i="1"/>
  <c r="J197" i="1"/>
  <c r="K197" i="1"/>
  <c r="L197" i="1" s="1"/>
  <c r="I198" i="1"/>
  <c r="J198" i="1"/>
  <c r="K198" i="1"/>
  <c r="L198" i="1" s="1"/>
  <c r="K184" i="1"/>
  <c r="L184" i="1" s="1"/>
  <c r="J184" i="1"/>
  <c r="J200" i="1" s="1"/>
  <c r="I184" i="1"/>
  <c r="I200" i="1" s="1"/>
  <c r="I167" i="1"/>
  <c r="J167" i="1"/>
  <c r="K167" i="1"/>
  <c r="L167" i="1" s="1"/>
  <c r="I168" i="1"/>
  <c r="J168" i="1"/>
  <c r="K168" i="1"/>
  <c r="L168" i="1" s="1"/>
  <c r="I169" i="1"/>
  <c r="J169" i="1"/>
  <c r="J182" i="1" s="1"/>
  <c r="K169" i="1"/>
  <c r="L169" i="1" s="1"/>
  <c r="I170" i="1"/>
  <c r="J170" i="1"/>
  <c r="K170" i="1"/>
  <c r="L170" i="1" s="1"/>
  <c r="I171" i="1"/>
  <c r="J171" i="1"/>
  <c r="K171" i="1"/>
  <c r="L171" i="1" s="1"/>
  <c r="I172" i="1"/>
  <c r="J172" i="1"/>
  <c r="K172" i="1"/>
  <c r="L172" i="1"/>
  <c r="I173" i="1"/>
  <c r="J173" i="1"/>
  <c r="K173" i="1"/>
  <c r="L173" i="1" s="1"/>
  <c r="I174" i="1"/>
  <c r="J174" i="1"/>
  <c r="K174" i="1"/>
  <c r="L174" i="1" s="1"/>
  <c r="I175" i="1"/>
  <c r="J175" i="1"/>
  <c r="K175" i="1"/>
  <c r="L175" i="1" s="1"/>
  <c r="I176" i="1"/>
  <c r="J176" i="1"/>
  <c r="K176" i="1"/>
  <c r="L176" i="1" s="1"/>
  <c r="I177" i="1"/>
  <c r="J177" i="1"/>
  <c r="K177" i="1"/>
  <c r="L177" i="1" s="1"/>
  <c r="I178" i="1"/>
  <c r="J178" i="1"/>
  <c r="K178" i="1"/>
  <c r="L178" i="1" s="1"/>
  <c r="I179" i="1"/>
  <c r="J179" i="1"/>
  <c r="K179" i="1"/>
  <c r="L179" i="1" s="1"/>
  <c r="I180" i="1"/>
  <c r="J180" i="1"/>
  <c r="K180" i="1"/>
  <c r="L180" i="1" s="1"/>
  <c r="I181" i="1"/>
  <c r="J181" i="1"/>
  <c r="K181" i="1"/>
  <c r="L181" i="1" s="1"/>
  <c r="K166" i="1"/>
  <c r="L166" i="1" s="1"/>
  <c r="J166" i="1"/>
  <c r="I166" i="1"/>
  <c r="I182" i="1" s="1"/>
  <c r="I153" i="1"/>
  <c r="J153" i="1"/>
  <c r="K153" i="1"/>
  <c r="L153" i="1" s="1"/>
  <c r="I154" i="1"/>
  <c r="J154" i="1"/>
  <c r="K154" i="1"/>
  <c r="L154" i="1" s="1"/>
  <c r="I155" i="1"/>
  <c r="J155" i="1"/>
  <c r="K155" i="1"/>
  <c r="L155" i="1" s="1"/>
  <c r="I156" i="1"/>
  <c r="J156" i="1"/>
  <c r="K156" i="1"/>
  <c r="L156" i="1" s="1"/>
  <c r="I157" i="1"/>
  <c r="J157" i="1"/>
  <c r="K157" i="1"/>
  <c r="L157" i="1" s="1"/>
  <c r="I158" i="1"/>
  <c r="J158" i="1"/>
  <c r="K158" i="1"/>
  <c r="L158" i="1" s="1"/>
  <c r="I159" i="1"/>
  <c r="J159" i="1"/>
  <c r="K159" i="1"/>
  <c r="L159" i="1" s="1"/>
  <c r="I160" i="1"/>
  <c r="J160" i="1"/>
  <c r="K160" i="1"/>
  <c r="L160" i="1" s="1"/>
  <c r="I161" i="1"/>
  <c r="J161" i="1"/>
  <c r="K161" i="1"/>
  <c r="L161" i="1" s="1"/>
  <c r="I162" i="1"/>
  <c r="J162" i="1"/>
  <c r="K162" i="1"/>
  <c r="L162" i="1" s="1"/>
  <c r="I163" i="1"/>
  <c r="J163" i="1"/>
  <c r="K163" i="1"/>
  <c r="L163" i="1" s="1"/>
  <c r="K152" i="1"/>
  <c r="L152" i="1" s="1"/>
  <c r="J152" i="1"/>
  <c r="J164" i="1" s="1"/>
  <c r="I152" i="1"/>
  <c r="I164" i="1" s="1"/>
  <c r="I136" i="1"/>
  <c r="J136" i="1"/>
  <c r="K136" i="1"/>
  <c r="L136" i="1" s="1"/>
  <c r="I137" i="1"/>
  <c r="J137" i="1"/>
  <c r="K137" i="1"/>
  <c r="L137" i="1" s="1"/>
  <c r="I138" i="1"/>
  <c r="J138" i="1"/>
  <c r="K138" i="1"/>
  <c r="L138" i="1" s="1"/>
  <c r="I139" i="1"/>
  <c r="J139" i="1"/>
  <c r="K139" i="1"/>
  <c r="L139" i="1" s="1"/>
  <c r="I140" i="1"/>
  <c r="J140" i="1"/>
  <c r="K140" i="1"/>
  <c r="L140" i="1" s="1"/>
  <c r="I141" i="1"/>
  <c r="J141" i="1"/>
  <c r="K141" i="1"/>
  <c r="L141" i="1" s="1"/>
  <c r="I142" i="1"/>
  <c r="J142" i="1"/>
  <c r="K142" i="1"/>
  <c r="L142" i="1" s="1"/>
  <c r="I143" i="1"/>
  <c r="J143" i="1"/>
  <c r="K143" i="1"/>
  <c r="L143" i="1" s="1"/>
  <c r="I144" i="1"/>
  <c r="J144" i="1"/>
  <c r="K144" i="1"/>
  <c r="L144" i="1"/>
  <c r="I145" i="1"/>
  <c r="J145" i="1"/>
  <c r="K145" i="1"/>
  <c r="L145" i="1" s="1"/>
  <c r="I146" i="1"/>
  <c r="J146" i="1"/>
  <c r="K146" i="1"/>
  <c r="L146" i="1" s="1"/>
  <c r="I147" i="1"/>
  <c r="J147" i="1"/>
  <c r="K147" i="1"/>
  <c r="L147" i="1" s="1"/>
  <c r="I148" i="1"/>
  <c r="J148" i="1"/>
  <c r="K148" i="1"/>
  <c r="L148" i="1" s="1"/>
  <c r="I149" i="1"/>
  <c r="J149" i="1"/>
  <c r="K149" i="1"/>
  <c r="L149" i="1" s="1"/>
  <c r="K135" i="1"/>
  <c r="L135" i="1" s="1"/>
  <c r="L150" i="1" s="1"/>
  <c r="J135" i="1"/>
  <c r="J150" i="1" s="1"/>
  <c r="I135" i="1"/>
  <c r="I150" i="1" s="1"/>
  <c r="I117" i="1"/>
  <c r="J117" i="1"/>
  <c r="K117" i="1"/>
  <c r="L117" i="1" s="1"/>
  <c r="I118" i="1"/>
  <c r="J118" i="1"/>
  <c r="K118" i="1"/>
  <c r="L118" i="1" s="1"/>
  <c r="I119" i="1"/>
  <c r="J119" i="1"/>
  <c r="K119" i="1"/>
  <c r="L119" i="1" s="1"/>
  <c r="I120" i="1"/>
  <c r="J120" i="1"/>
  <c r="K120" i="1"/>
  <c r="L120" i="1" s="1"/>
  <c r="I121" i="1"/>
  <c r="J121" i="1"/>
  <c r="K121" i="1"/>
  <c r="L121" i="1" s="1"/>
  <c r="I122" i="1"/>
  <c r="J122" i="1"/>
  <c r="K122" i="1"/>
  <c r="L122" i="1" s="1"/>
  <c r="I123" i="1"/>
  <c r="J123" i="1"/>
  <c r="K123" i="1"/>
  <c r="L123" i="1" s="1"/>
  <c r="I124" i="1"/>
  <c r="J124" i="1"/>
  <c r="K124" i="1"/>
  <c r="L124" i="1" s="1"/>
  <c r="I125" i="1"/>
  <c r="J125" i="1"/>
  <c r="K125" i="1"/>
  <c r="L125" i="1" s="1"/>
  <c r="I126" i="1"/>
  <c r="J126" i="1"/>
  <c r="K126" i="1"/>
  <c r="L126" i="1" s="1"/>
  <c r="I127" i="1"/>
  <c r="J127" i="1"/>
  <c r="K127" i="1"/>
  <c r="L127" i="1" s="1"/>
  <c r="I128" i="1"/>
  <c r="J128" i="1"/>
  <c r="K128" i="1"/>
  <c r="L128" i="1" s="1"/>
  <c r="I129" i="1"/>
  <c r="J129" i="1"/>
  <c r="K129" i="1"/>
  <c r="L129" i="1"/>
  <c r="I130" i="1"/>
  <c r="J130" i="1"/>
  <c r="K130" i="1"/>
  <c r="L130" i="1" s="1"/>
  <c r="I131" i="1"/>
  <c r="J131" i="1"/>
  <c r="K131" i="1"/>
  <c r="L131" i="1" s="1"/>
  <c r="I132" i="1"/>
  <c r="J132" i="1"/>
  <c r="K132" i="1"/>
  <c r="L132" i="1" s="1"/>
  <c r="K116" i="1"/>
  <c r="L116" i="1" s="1"/>
  <c r="J116" i="1"/>
  <c r="I116" i="1"/>
  <c r="I102" i="1"/>
  <c r="J102" i="1"/>
  <c r="K102" i="1"/>
  <c r="L102" i="1" s="1"/>
  <c r="I103" i="1"/>
  <c r="J103" i="1"/>
  <c r="K103" i="1"/>
  <c r="L103" i="1" s="1"/>
  <c r="I104" i="1"/>
  <c r="J104" i="1"/>
  <c r="K104" i="1"/>
  <c r="L104" i="1" s="1"/>
  <c r="I105" i="1"/>
  <c r="J105" i="1"/>
  <c r="K105" i="1"/>
  <c r="L105" i="1" s="1"/>
  <c r="I106" i="1"/>
  <c r="J106" i="1"/>
  <c r="K106" i="1"/>
  <c r="L106" i="1" s="1"/>
  <c r="I107" i="1"/>
  <c r="J107" i="1"/>
  <c r="K107" i="1"/>
  <c r="L107" i="1" s="1"/>
  <c r="I108" i="1"/>
  <c r="J108" i="1"/>
  <c r="K108" i="1"/>
  <c r="L108" i="1" s="1"/>
  <c r="I109" i="1"/>
  <c r="J109" i="1"/>
  <c r="K109" i="1"/>
  <c r="L109" i="1" s="1"/>
  <c r="I110" i="1"/>
  <c r="J110" i="1"/>
  <c r="K110" i="1"/>
  <c r="L110" i="1" s="1"/>
  <c r="I111" i="1"/>
  <c r="J111" i="1"/>
  <c r="K111" i="1"/>
  <c r="L111" i="1" s="1"/>
  <c r="I112" i="1"/>
  <c r="J112" i="1"/>
  <c r="K112" i="1"/>
  <c r="L112" i="1" s="1"/>
  <c r="I113" i="1"/>
  <c r="J113" i="1"/>
  <c r="K113" i="1"/>
  <c r="L113" i="1" s="1"/>
  <c r="K101" i="1"/>
  <c r="L101" i="1" s="1"/>
  <c r="J101" i="1"/>
  <c r="I101" i="1"/>
  <c r="I86" i="1"/>
  <c r="J86" i="1"/>
  <c r="K86" i="1"/>
  <c r="L86" i="1" s="1"/>
  <c r="I87" i="1"/>
  <c r="J87" i="1"/>
  <c r="K87" i="1"/>
  <c r="L87" i="1" s="1"/>
  <c r="I88" i="1"/>
  <c r="J88" i="1"/>
  <c r="K88" i="1"/>
  <c r="L88" i="1" s="1"/>
  <c r="I89" i="1"/>
  <c r="J89" i="1"/>
  <c r="K89" i="1"/>
  <c r="L89" i="1" s="1"/>
  <c r="I90" i="1"/>
  <c r="J90" i="1"/>
  <c r="K90" i="1"/>
  <c r="L90" i="1" s="1"/>
  <c r="I91" i="1"/>
  <c r="J91" i="1"/>
  <c r="K91" i="1"/>
  <c r="L91" i="1" s="1"/>
  <c r="I92" i="1"/>
  <c r="J92" i="1"/>
  <c r="K92" i="1"/>
  <c r="L92" i="1" s="1"/>
  <c r="I93" i="1"/>
  <c r="J93" i="1"/>
  <c r="K93" i="1"/>
  <c r="L93" i="1" s="1"/>
  <c r="I94" i="1"/>
  <c r="J94" i="1"/>
  <c r="K94" i="1"/>
  <c r="L94" i="1" s="1"/>
  <c r="I95" i="1"/>
  <c r="J95" i="1"/>
  <c r="K95" i="1"/>
  <c r="L95" i="1" s="1"/>
  <c r="I96" i="1"/>
  <c r="J96" i="1"/>
  <c r="K96" i="1"/>
  <c r="L96" i="1" s="1"/>
  <c r="I97" i="1"/>
  <c r="J97" i="1"/>
  <c r="K97" i="1"/>
  <c r="L97" i="1" s="1"/>
  <c r="I98" i="1"/>
  <c r="J98" i="1"/>
  <c r="K98" i="1"/>
  <c r="L98" i="1" s="1"/>
  <c r="K85" i="1"/>
  <c r="L85" i="1" s="1"/>
  <c r="J85" i="1"/>
  <c r="I85" i="1"/>
  <c r="I66" i="1"/>
  <c r="J66" i="1"/>
  <c r="K66" i="1"/>
  <c r="L66" i="1"/>
  <c r="I67" i="1"/>
  <c r="J67" i="1"/>
  <c r="K67" i="1"/>
  <c r="L67" i="1" s="1"/>
  <c r="I68" i="1"/>
  <c r="J68" i="1"/>
  <c r="K68" i="1"/>
  <c r="L68" i="1" s="1"/>
  <c r="I69" i="1"/>
  <c r="J69" i="1"/>
  <c r="K69" i="1"/>
  <c r="L69" i="1" s="1"/>
  <c r="I70" i="1"/>
  <c r="J70" i="1"/>
  <c r="K70" i="1"/>
  <c r="L70" i="1" s="1"/>
  <c r="I71" i="1"/>
  <c r="J71" i="1"/>
  <c r="K71" i="1"/>
  <c r="L71" i="1" s="1"/>
  <c r="I72" i="1"/>
  <c r="J72" i="1"/>
  <c r="K72" i="1"/>
  <c r="L72" i="1" s="1"/>
  <c r="I73" i="1"/>
  <c r="J73" i="1"/>
  <c r="K73" i="1"/>
  <c r="L73" i="1" s="1"/>
  <c r="I74" i="1"/>
  <c r="J74" i="1"/>
  <c r="K74" i="1"/>
  <c r="L74" i="1" s="1"/>
  <c r="I75" i="1"/>
  <c r="J75" i="1"/>
  <c r="K75" i="1"/>
  <c r="L75" i="1" s="1"/>
  <c r="I76" i="1"/>
  <c r="J76" i="1"/>
  <c r="K76" i="1"/>
  <c r="L76" i="1" s="1"/>
  <c r="I77" i="1"/>
  <c r="J77" i="1"/>
  <c r="K77" i="1"/>
  <c r="L77" i="1" s="1"/>
  <c r="I78" i="1"/>
  <c r="J78" i="1"/>
  <c r="K78" i="1"/>
  <c r="L78" i="1" s="1"/>
  <c r="I79" i="1"/>
  <c r="J79" i="1"/>
  <c r="K79" i="1"/>
  <c r="L79" i="1" s="1"/>
  <c r="I80" i="1"/>
  <c r="J80" i="1"/>
  <c r="K80" i="1"/>
  <c r="L80" i="1" s="1"/>
  <c r="I81" i="1"/>
  <c r="J81" i="1"/>
  <c r="K81" i="1"/>
  <c r="L81" i="1" s="1"/>
  <c r="I82" i="1"/>
  <c r="J82" i="1"/>
  <c r="K82" i="1"/>
  <c r="L82" i="1"/>
  <c r="K65" i="1"/>
  <c r="L65" i="1" s="1"/>
  <c r="J65" i="1"/>
  <c r="I65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4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26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J47" i="1"/>
  <c r="K47" i="1"/>
  <c r="L47" i="1" s="1"/>
  <c r="J48" i="1"/>
  <c r="K48" i="1"/>
  <c r="L48" i="1" s="1"/>
  <c r="J49" i="1"/>
  <c r="K49" i="1"/>
  <c r="L49" i="1" s="1"/>
  <c r="J50" i="1"/>
  <c r="K50" i="1"/>
  <c r="L50" i="1" s="1"/>
  <c r="J51" i="1"/>
  <c r="K51" i="1"/>
  <c r="L51" i="1" s="1"/>
  <c r="J52" i="1"/>
  <c r="K52" i="1"/>
  <c r="L52" i="1" s="1"/>
  <c r="J53" i="1"/>
  <c r="K53" i="1"/>
  <c r="L53" i="1" s="1"/>
  <c r="J54" i="1"/>
  <c r="K54" i="1"/>
  <c r="L54" i="1" s="1"/>
  <c r="J55" i="1"/>
  <c r="K55" i="1"/>
  <c r="L55" i="1" s="1"/>
  <c r="J56" i="1"/>
  <c r="K56" i="1"/>
  <c r="L56" i="1" s="1"/>
  <c r="J57" i="1"/>
  <c r="K57" i="1"/>
  <c r="L57" i="1" s="1"/>
  <c r="J58" i="1"/>
  <c r="K58" i="1"/>
  <c r="L58" i="1" s="1"/>
  <c r="J59" i="1"/>
  <c r="K59" i="1"/>
  <c r="L59" i="1" s="1"/>
  <c r="J60" i="1"/>
  <c r="K60" i="1"/>
  <c r="L60" i="1" s="1"/>
  <c r="J61" i="1"/>
  <c r="K61" i="1"/>
  <c r="L61" i="1" s="1"/>
  <c r="J62" i="1"/>
  <c r="K62" i="1"/>
  <c r="L62" i="1" s="1"/>
  <c r="K46" i="1"/>
  <c r="L46" i="1" s="1"/>
  <c r="J46" i="1"/>
  <c r="J27" i="1"/>
  <c r="K27" i="1"/>
  <c r="L27" i="1" s="1"/>
  <c r="J28" i="1"/>
  <c r="K28" i="1"/>
  <c r="L28" i="1" s="1"/>
  <c r="J29" i="1"/>
  <c r="K29" i="1"/>
  <c r="L29" i="1" s="1"/>
  <c r="J30" i="1"/>
  <c r="K30" i="1"/>
  <c r="L30" i="1" s="1"/>
  <c r="J31" i="1"/>
  <c r="K31" i="1"/>
  <c r="L31" i="1" s="1"/>
  <c r="J32" i="1"/>
  <c r="K32" i="1"/>
  <c r="L32" i="1" s="1"/>
  <c r="J33" i="1"/>
  <c r="K33" i="1"/>
  <c r="L33" i="1" s="1"/>
  <c r="J34" i="1"/>
  <c r="K34" i="1"/>
  <c r="L34" i="1" s="1"/>
  <c r="J35" i="1"/>
  <c r="K35" i="1"/>
  <c r="L35" i="1" s="1"/>
  <c r="J36" i="1"/>
  <c r="K36" i="1"/>
  <c r="L36" i="1" s="1"/>
  <c r="J37" i="1"/>
  <c r="K37" i="1"/>
  <c r="L37" i="1" s="1"/>
  <c r="J38" i="1"/>
  <c r="K38" i="1"/>
  <c r="L38" i="1" s="1"/>
  <c r="J39" i="1"/>
  <c r="K39" i="1"/>
  <c r="L39" i="1" s="1"/>
  <c r="J40" i="1"/>
  <c r="K40" i="1"/>
  <c r="L40" i="1" s="1"/>
  <c r="J41" i="1"/>
  <c r="K41" i="1"/>
  <c r="L41" i="1" s="1"/>
  <c r="J42" i="1"/>
  <c r="K42" i="1"/>
  <c r="L42" i="1" s="1"/>
  <c r="J43" i="1"/>
  <c r="K43" i="1"/>
  <c r="L43" i="1" s="1"/>
  <c r="K26" i="1"/>
  <c r="L26" i="1" s="1"/>
  <c r="J26" i="1"/>
  <c r="J5" i="1"/>
  <c r="K5" i="1"/>
  <c r="L5" i="1" s="1"/>
  <c r="J6" i="1"/>
  <c r="K6" i="1"/>
  <c r="L6" i="1" s="1"/>
  <c r="J7" i="1"/>
  <c r="K7" i="1"/>
  <c r="L7" i="1" s="1"/>
  <c r="J8" i="1"/>
  <c r="K8" i="1"/>
  <c r="L8" i="1" s="1"/>
  <c r="J9" i="1"/>
  <c r="K9" i="1"/>
  <c r="L9" i="1" s="1"/>
  <c r="J10" i="1"/>
  <c r="K10" i="1"/>
  <c r="L10" i="1" s="1"/>
  <c r="J11" i="1"/>
  <c r="K11" i="1"/>
  <c r="L11" i="1" s="1"/>
  <c r="J12" i="1"/>
  <c r="K12" i="1"/>
  <c r="L12" i="1" s="1"/>
  <c r="J13" i="1"/>
  <c r="K13" i="1"/>
  <c r="L13" i="1" s="1"/>
  <c r="J14" i="1"/>
  <c r="K14" i="1"/>
  <c r="L14" i="1" s="1"/>
  <c r="J15" i="1"/>
  <c r="K15" i="1"/>
  <c r="L15" i="1" s="1"/>
  <c r="J16" i="1"/>
  <c r="K16" i="1"/>
  <c r="L16" i="1" s="1"/>
  <c r="J17" i="1"/>
  <c r="K17" i="1"/>
  <c r="L17" i="1" s="1"/>
  <c r="J18" i="1"/>
  <c r="K18" i="1"/>
  <c r="L18" i="1" s="1"/>
  <c r="J19" i="1"/>
  <c r="K19" i="1"/>
  <c r="L19" i="1" s="1"/>
  <c r="J20" i="1"/>
  <c r="K20" i="1"/>
  <c r="L20" i="1" s="1"/>
  <c r="J21" i="1"/>
  <c r="K21" i="1"/>
  <c r="L21" i="1" s="1"/>
  <c r="J22" i="1"/>
  <c r="K22" i="1"/>
  <c r="L22" i="1" s="1"/>
  <c r="J23" i="1"/>
  <c r="K23" i="1"/>
  <c r="L23" i="1" s="1"/>
  <c r="K4" i="1"/>
  <c r="J4" i="1"/>
  <c r="I4" i="1"/>
  <c r="L182" i="1" l="1"/>
  <c r="L164" i="1"/>
  <c r="J183" i="1"/>
  <c r="L201" i="1"/>
  <c r="I165" i="1"/>
  <c r="K183" i="1"/>
  <c r="K182" i="1"/>
  <c r="I183" i="1"/>
  <c r="K201" i="1"/>
  <c r="K200" i="1"/>
  <c r="L151" i="1"/>
  <c r="J201" i="1"/>
  <c r="L133" i="1"/>
  <c r="K151" i="1"/>
  <c r="K150" i="1"/>
  <c r="I201" i="1"/>
  <c r="I133" i="1"/>
  <c r="J151" i="1"/>
  <c r="L165" i="1"/>
  <c r="I44" i="1"/>
  <c r="J133" i="1"/>
  <c r="I151" i="1"/>
  <c r="K165" i="1"/>
  <c r="K164" i="1"/>
  <c r="J165" i="1"/>
  <c r="L183" i="1"/>
  <c r="L99" i="1"/>
  <c r="I114" i="1"/>
  <c r="L134" i="1"/>
  <c r="I63" i="1"/>
  <c r="J114" i="1"/>
  <c r="K134" i="1"/>
  <c r="K133" i="1"/>
  <c r="J134" i="1"/>
  <c r="K99" i="1"/>
  <c r="J83" i="1"/>
  <c r="I134" i="1"/>
  <c r="J44" i="1"/>
  <c r="I83" i="1"/>
  <c r="J99" i="1"/>
  <c r="J63" i="1"/>
  <c r="I99" i="1"/>
  <c r="L114" i="1"/>
  <c r="L83" i="1"/>
  <c r="L44" i="1"/>
  <c r="L63" i="1"/>
  <c r="K100" i="1"/>
  <c r="L45" i="1"/>
  <c r="J100" i="1"/>
  <c r="L115" i="1"/>
  <c r="I84" i="1"/>
  <c r="J24" i="1"/>
  <c r="K45" i="1"/>
  <c r="K44" i="1"/>
  <c r="I100" i="1"/>
  <c r="K115" i="1"/>
  <c r="K114" i="1"/>
  <c r="I24" i="1"/>
  <c r="J45" i="1"/>
  <c r="L64" i="1"/>
  <c r="J115" i="1"/>
  <c r="I45" i="1"/>
  <c r="K64" i="1"/>
  <c r="K63" i="1"/>
  <c r="I115" i="1"/>
  <c r="K25" i="1"/>
  <c r="J64" i="1"/>
  <c r="L84" i="1"/>
  <c r="I64" i="1"/>
  <c r="K84" i="1"/>
  <c r="K83" i="1"/>
  <c r="J84" i="1"/>
  <c r="L100" i="1"/>
  <c r="K24" i="1"/>
  <c r="J25" i="1"/>
  <c r="I25" i="1"/>
  <c r="L4" i="1"/>
  <c r="L25" i="1" l="1"/>
  <c r="L24" i="1"/>
</calcChain>
</file>

<file path=xl/sharedStrings.xml><?xml version="1.0" encoding="utf-8"?>
<sst xmlns="http://schemas.openxmlformats.org/spreadsheetml/2006/main" count="273" uniqueCount="236">
  <si>
    <t>Li</t>
  </si>
  <si>
    <t>Sc</t>
  </si>
  <si>
    <t>V</t>
  </si>
  <si>
    <t>Cr</t>
  </si>
  <si>
    <t>Co</t>
  </si>
  <si>
    <t>Ni</t>
  </si>
  <si>
    <t>Zn</t>
  </si>
  <si>
    <t>Mn</t>
    <phoneticPr fontId="4" type="noConversion"/>
  </si>
  <si>
    <t>Fe/Mn</t>
    <phoneticPr fontId="5" type="noConversion"/>
  </si>
  <si>
    <t>100 Mn/Fe</t>
    <phoneticPr fontId="5" type="noConversion"/>
  </si>
  <si>
    <t>Mn/Zn</t>
    <phoneticPr fontId="5" type="noConversion"/>
  </si>
  <si>
    <t>Zn/Fe</t>
    <phoneticPr fontId="5" type="noConversion"/>
  </si>
  <si>
    <t>CaO</t>
  </si>
  <si>
    <t>MgO</t>
  </si>
  <si>
    <t>FeO</t>
  </si>
  <si>
    <t>total</t>
    <phoneticPr fontId="4" type="noConversion"/>
  </si>
  <si>
    <t>Al</t>
    <phoneticPr fontId="4" type="noConversion"/>
  </si>
  <si>
    <t>Ti</t>
    <phoneticPr fontId="4" type="noConversion"/>
  </si>
  <si>
    <t>DT1-3</t>
  </si>
  <si>
    <t>DT1-4</t>
  </si>
  <si>
    <t>DT1-5</t>
  </si>
  <si>
    <t>DT1-12</t>
  </si>
  <si>
    <t>DT1-21</t>
  </si>
  <si>
    <t>DT1-27</t>
  </si>
  <si>
    <t>DT1-30</t>
  </si>
  <si>
    <t>DT1-37</t>
  </si>
  <si>
    <t>DT1-38</t>
  </si>
  <si>
    <t>DT1-40</t>
  </si>
  <si>
    <t>DT1-42</t>
  </si>
  <si>
    <t>DT1-45</t>
  </si>
  <si>
    <t>DT1-47</t>
  </si>
  <si>
    <t>DT1-49</t>
  </si>
  <si>
    <t>DT1-54</t>
  </si>
  <si>
    <t>DT1-51</t>
  </si>
  <si>
    <t>DT1-56</t>
  </si>
  <si>
    <t>DT1-57</t>
  </si>
  <si>
    <t>DT1-58</t>
  </si>
  <si>
    <t>DT10-31</t>
  </si>
  <si>
    <t>DT10-32</t>
  </si>
  <si>
    <t>DT10-34</t>
  </si>
  <si>
    <t>DT10-36</t>
  </si>
  <si>
    <t>DT10-40</t>
  </si>
  <si>
    <t>DT10-43</t>
  </si>
  <si>
    <t>DT10-44</t>
  </si>
  <si>
    <t>DT10-47</t>
  </si>
  <si>
    <t>DT10-48</t>
  </si>
  <si>
    <t>DT10-49</t>
  </si>
  <si>
    <t>DT10-50</t>
  </si>
  <si>
    <t>DT12-1</t>
  </si>
  <si>
    <t>DT12-2</t>
  </si>
  <si>
    <t>DT12-3</t>
  </si>
  <si>
    <t>DT12-4</t>
  </si>
  <si>
    <t>DT12-5</t>
  </si>
  <si>
    <t>DT12-7</t>
  </si>
  <si>
    <t>DT12-8</t>
  </si>
  <si>
    <t>DT12-9</t>
  </si>
  <si>
    <t>DT12-11</t>
  </si>
  <si>
    <t>DT12-20</t>
  </si>
  <si>
    <t>DT12-22</t>
  </si>
  <si>
    <t>DT12-23</t>
  </si>
  <si>
    <t>DT12-25</t>
  </si>
  <si>
    <t>DT12-27</t>
  </si>
  <si>
    <t>DT12-28</t>
  </si>
  <si>
    <t>DT13-2</t>
  </si>
  <si>
    <t>DT13-7</t>
  </si>
  <si>
    <t>DT13-8</t>
  </si>
  <si>
    <t>DT13-9</t>
  </si>
  <si>
    <t>DT13-12</t>
  </si>
  <si>
    <t>DT13-13</t>
  </si>
  <si>
    <t>DT13-15</t>
  </si>
  <si>
    <t>DT13-17</t>
  </si>
  <si>
    <t>DT13-20</t>
  </si>
  <si>
    <t>DT13-21</t>
  </si>
  <si>
    <t>DT13-25</t>
  </si>
  <si>
    <t>DT13-28</t>
  </si>
  <si>
    <t>DT13-29</t>
  </si>
  <si>
    <t>DT13-31</t>
  </si>
  <si>
    <t>DT13-32</t>
  </si>
  <si>
    <t>DT14-1</t>
  </si>
  <si>
    <t>DT14-2</t>
  </si>
  <si>
    <t>DT14-3</t>
  </si>
  <si>
    <t>DT14-4</t>
  </si>
  <si>
    <t>DT14-6</t>
  </si>
  <si>
    <t>DT14-7</t>
  </si>
  <si>
    <t>DT14-8</t>
  </si>
  <si>
    <t>DT14-9</t>
  </si>
  <si>
    <t>DT14-12</t>
  </si>
  <si>
    <t>DT14-13</t>
  </si>
  <si>
    <t>DT14-16</t>
  </si>
  <si>
    <t>DT14-20</t>
  </si>
  <si>
    <t>DT14-21</t>
  </si>
  <si>
    <t>DT14-28</t>
  </si>
  <si>
    <t>DT14-29</t>
  </si>
  <si>
    <t>DT14-31</t>
  </si>
  <si>
    <t>DT14-32</t>
  </si>
  <si>
    <t>DT18-1</t>
  </si>
  <si>
    <t>DT18-3</t>
  </si>
  <si>
    <t>DT18-4</t>
  </si>
  <si>
    <t>DT18-5</t>
  </si>
  <si>
    <t>DT18-6</t>
  </si>
  <si>
    <t>DT18-18</t>
  </si>
  <si>
    <t>DT18-19</t>
  </si>
  <si>
    <t>DT18-22</t>
  </si>
  <si>
    <t>DT18-23</t>
  </si>
  <si>
    <t>DT18-25</t>
  </si>
  <si>
    <t>DT18-26</t>
  </si>
  <si>
    <t>DT18-28</t>
  </si>
  <si>
    <t>DT18-30</t>
  </si>
  <si>
    <t>DT18-35</t>
  </si>
  <si>
    <t>DT18-36</t>
  </si>
  <si>
    <t>DT18-38</t>
  </si>
  <si>
    <t>DT24-9</t>
  </si>
  <si>
    <t>DT24-10</t>
  </si>
  <si>
    <t>DT24-11</t>
  </si>
  <si>
    <t>DT24-13</t>
  </si>
  <si>
    <t>DT24-15</t>
  </si>
  <si>
    <t>DT24-16</t>
  </si>
  <si>
    <t>DT24-21</t>
  </si>
  <si>
    <t>DT24-23</t>
  </si>
  <si>
    <t>DT24-24</t>
  </si>
  <si>
    <t>DT24-25</t>
  </si>
  <si>
    <t>DT24-31</t>
  </si>
  <si>
    <t>DT24-33</t>
  </si>
  <si>
    <t>Fe</t>
    <phoneticPr fontId="3" type="noConversion"/>
  </si>
  <si>
    <t>100Ca/Fe</t>
  </si>
  <si>
    <t>LA-ICP-MS</t>
    <phoneticPr fontId="3" type="noConversion"/>
  </si>
  <si>
    <t>EPMA</t>
    <phoneticPr fontId="3" type="noConversion"/>
  </si>
  <si>
    <t>Fo</t>
    <phoneticPr fontId="3" type="noConversion"/>
  </si>
  <si>
    <t>Ca</t>
    <phoneticPr fontId="3" type="noConversion"/>
  </si>
  <si>
    <t>Mg</t>
    <phoneticPr fontId="3" type="noConversion"/>
  </si>
  <si>
    <t>Average</t>
    <phoneticPr fontId="3" type="noConversion"/>
  </si>
  <si>
    <t>Std</t>
    <phoneticPr fontId="3" type="noConversion"/>
  </si>
  <si>
    <t>DT24</t>
    <phoneticPr fontId="3" type="noConversion"/>
  </si>
  <si>
    <t>DT18</t>
    <phoneticPr fontId="3" type="noConversion"/>
  </si>
  <si>
    <t>DT14</t>
    <phoneticPr fontId="3" type="noConversion"/>
  </si>
  <si>
    <t>DT13</t>
    <phoneticPr fontId="3" type="noConversion"/>
  </si>
  <si>
    <t>DT12</t>
    <phoneticPr fontId="3" type="noConversion"/>
  </si>
  <si>
    <t>DT10</t>
    <phoneticPr fontId="3" type="noConversion"/>
  </si>
  <si>
    <t>DT08</t>
    <phoneticPr fontId="3" type="noConversion"/>
  </si>
  <si>
    <t>DT07</t>
    <phoneticPr fontId="3" type="noConversion"/>
  </si>
  <si>
    <t>DT20-6</t>
  </si>
  <si>
    <t>DT20-10</t>
  </si>
  <si>
    <t>DT20-11</t>
  </si>
  <si>
    <t>DT20-13</t>
  </si>
  <si>
    <t>DT20-14</t>
  </si>
  <si>
    <t>DT20-17</t>
  </si>
  <si>
    <t>DT20-19</t>
  </si>
  <si>
    <t>DT20-20</t>
  </si>
  <si>
    <t>DT20-21</t>
  </si>
  <si>
    <t>DT20-22</t>
  </si>
  <si>
    <t>DT20-23</t>
  </si>
  <si>
    <t>DT20-25</t>
  </si>
  <si>
    <t>DT20-26</t>
  </si>
  <si>
    <t>DT20-27</t>
  </si>
  <si>
    <t>DT20-28</t>
  </si>
  <si>
    <t>DT20-29</t>
  </si>
  <si>
    <t>DT20-30</t>
  </si>
  <si>
    <t>DT20</t>
    <phoneticPr fontId="3" type="noConversion"/>
  </si>
  <si>
    <t>DT05</t>
    <phoneticPr fontId="3" type="noConversion"/>
  </si>
  <si>
    <t>Sample name</t>
    <phoneticPr fontId="3" type="noConversion"/>
  </si>
  <si>
    <t>Measured point</t>
    <phoneticPr fontId="3" type="noConversion"/>
  </si>
  <si>
    <t>Tholeiitic basalts</t>
    <phoneticPr fontId="3" type="noConversion"/>
  </si>
  <si>
    <t>Rock type</t>
    <phoneticPr fontId="3" type="noConversion"/>
  </si>
  <si>
    <r>
      <t>SiO</t>
    </r>
    <r>
      <rPr>
        <b/>
        <vertAlign val="subscript"/>
        <sz val="10"/>
        <color theme="1"/>
        <rFont val="Times New Roman"/>
        <family val="1"/>
      </rPr>
      <t>2</t>
    </r>
    <phoneticPr fontId="3" type="noConversion"/>
  </si>
  <si>
    <t>MnO</t>
  </si>
  <si>
    <t>TB-1G (n=16)</t>
    <phoneticPr fontId="3" type="noConversion"/>
  </si>
  <si>
    <t>BIR-1G (n=17)</t>
    <phoneticPr fontId="3" type="noConversion"/>
  </si>
  <si>
    <r>
      <t>Al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  <r>
      <rPr>
        <b/>
        <vertAlign val="subscript"/>
        <sz val="9"/>
        <rFont val="Times New Roman"/>
        <family val="1"/>
      </rPr>
      <t>3</t>
    </r>
    <phoneticPr fontId="3" type="noConversion"/>
  </si>
  <si>
    <r>
      <t>TiO</t>
    </r>
    <r>
      <rPr>
        <b/>
        <vertAlign val="subscript"/>
        <sz val="9"/>
        <rFont val="Times New Roman"/>
        <family val="1"/>
      </rPr>
      <t>2</t>
    </r>
    <phoneticPr fontId="3" type="noConversion"/>
  </si>
  <si>
    <t>FeO</t>
    <phoneticPr fontId="3" type="noConversion"/>
  </si>
  <si>
    <t>Average value</t>
    <phoneticPr fontId="3" type="noConversion"/>
  </si>
  <si>
    <t>Prefered value</t>
  </si>
  <si>
    <t>Relative precision (%)</t>
  </si>
  <si>
    <t>Relative error (%)</t>
    <phoneticPr fontId="3" type="noConversion"/>
  </si>
  <si>
    <t>Total</t>
  </si>
  <si>
    <t>DT1-48</t>
  </si>
  <si>
    <t>DT14-25</t>
  </si>
  <si>
    <t>DT18-39</t>
  </si>
  <si>
    <t>DT20-15</t>
  </si>
  <si>
    <t>DT24-8</t>
  </si>
  <si>
    <t>DT24-26</t>
  </si>
  <si>
    <t>DT5-2</t>
  </si>
  <si>
    <t>DT5-4</t>
  </si>
  <si>
    <t>DT5-5</t>
  </si>
  <si>
    <t>DT5-6</t>
  </si>
  <si>
    <t>DT5-18</t>
  </si>
  <si>
    <t>DT5-19</t>
  </si>
  <si>
    <t>DT5-20</t>
  </si>
  <si>
    <t>DT5-21</t>
  </si>
  <si>
    <t>DT5-24</t>
  </si>
  <si>
    <t>DT5-25</t>
  </si>
  <si>
    <t>DT5-27</t>
  </si>
  <si>
    <t>DT5-28</t>
  </si>
  <si>
    <t>DT5-32</t>
  </si>
  <si>
    <t>DT7-2</t>
  </si>
  <si>
    <t>DT7-3</t>
  </si>
  <si>
    <t>DT7-11</t>
  </si>
  <si>
    <t>DT7-12</t>
  </si>
  <si>
    <t>DT7-13</t>
  </si>
  <si>
    <t>DT7-19</t>
  </si>
  <si>
    <t>DT7-20</t>
  </si>
  <si>
    <t>DT7-21</t>
  </si>
  <si>
    <t>DT7-23</t>
  </si>
  <si>
    <t>DT7-25</t>
  </si>
  <si>
    <t>DT7-31</t>
  </si>
  <si>
    <t>DT7-27</t>
  </si>
  <si>
    <t>DT7-32</t>
  </si>
  <si>
    <t>DT7-33</t>
  </si>
  <si>
    <t>DT7-35</t>
  </si>
  <si>
    <t>DT7-38</t>
  </si>
  <si>
    <t>DT7-39</t>
  </si>
  <si>
    <t>DT8-1</t>
  </si>
  <si>
    <t>DT8-3</t>
  </si>
  <si>
    <t>DT8-5</t>
  </si>
  <si>
    <t>DT8-6</t>
  </si>
  <si>
    <t>DT8-7</t>
  </si>
  <si>
    <t>DT8-8</t>
  </si>
  <si>
    <t>DT8-9</t>
  </si>
  <si>
    <t>DT8-11</t>
  </si>
  <si>
    <t>DT8-13</t>
  </si>
  <si>
    <t>DT8-16</t>
  </si>
  <si>
    <t>DT8-18</t>
  </si>
  <si>
    <t>DT8-32</t>
  </si>
  <si>
    <t>DT8-33</t>
  </si>
  <si>
    <t>DT8-34</t>
  </si>
  <si>
    <t>DT8-38</t>
  </si>
  <si>
    <t>DT10-46</t>
  </si>
  <si>
    <t>DT12-10</t>
  </si>
  <si>
    <t>DT13-26</t>
  </si>
  <si>
    <t>Relative error (%)</t>
    <phoneticPr fontId="3" type="noConversion"/>
  </si>
  <si>
    <t>DT1</t>
    <phoneticPr fontId="3" type="noConversion"/>
  </si>
  <si>
    <r>
      <t>SiO</t>
    </r>
    <r>
      <rPr>
        <b/>
        <vertAlign val="subscript"/>
        <sz val="11"/>
        <color theme="1"/>
        <rFont val="Times New Roman"/>
        <family val="1"/>
      </rPr>
      <t>2</t>
    </r>
    <phoneticPr fontId="3" type="noConversion"/>
  </si>
  <si>
    <t xml:space="preserve">Table S2 Standard glass compositions (BT-1G and BIR-1G)  determined by LA-ICP-MS in this study </t>
    <phoneticPr fontId="3" type="noConversion"/>
  </si>
  <si>
    <t>Table S3 Olivine chemistry of the Datong basalts measured by EPMA and LA-ICP-MS</t>
    <phoneticPr fontId="3" type="noConversion"/>
  </si>
  <si>
    <t>Alkaline basalts</t>
    <phoneticPr fontId="3" type="noConversion"/>
  </si>
  <si>
    <t>Average value (n=10)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</si>
</sst>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_ "/>
    <numFmt numFmtId="165" formatCode="0.0_);[Red]\(0.0\)"/>
    <numFmt numFmtId="166" formatCode="0_ "/>
    <numFmt numFmtId="167" formatCode="0.00_);[Red]\(0.00\)"/>
    <numFmt numFmtId="168" formatCode="0.0_ "/>
    <numFmt numFmtId="169" formatCode="0_);[Red]\(0\)"/>
    <numFmt numFmtId="170" formatCode="0.000_);[Red]\(0.000\)"/>
    <numFmt numFmtId="171" formatCode="0.000_ "/>
    <numFmt numFmtId="172" formatCode="0.000"/>
  </numFmts>
  <fonts count="19">
    <font>
      <sz val="11"/>
      <color theme="1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Times New Roman"/>
      <family val="1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name val="Verdana"/>
      <family val="2"/>
    </font>
    <font>
      <b/>
      <sz val="9"/>
      <name val="Times New Roman"/>
      <family val="1"/>
    </font>
    <font>
      <sz val="10"/>
      <name val="Arial"/>
      <family val="2"/>
    </font>
    <font>
      <b/>
      <vertAlign val="subscript"/>
      <sz val="9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7" fillId="0" borderId="0"/>
    <xf numFmtId="0" fontId="9" fillId="0" borderId="0"/>
  </cellStyleXfs>
  <cellXfs count="138">
    <xf numFmtId="0" fontId="0" fillId="0" borderId="0" xfId="0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3" fillId="0" borderId="0" xfId="2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7" fontId="12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/>
    </xf>
    <xf numFmtId="167" fontId="13" fillId="0" borderId="1" xfId="3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3" fillId="0" borderId="6" xfId="3" applyNumberFormat="1" applyFont="1" applyFill="1" applyBorder="1" applyAlignment="1">
      <alignment horizontal="center"/>
    </xf>
    <xf numFmtId="167" fontId="13" fillId="0" borderId="6" xfId="3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167" fontId="13" fillId="0" borderId="6" xfId="0" applyNumberFormat="1" applyFont="1" applyFill="1" applyBorder="1" applyAlignment="1">
      <alignment horizontal="center" vertical="center"/>
    </xf>
    <xf numFmtId="169" fontId="13" fillId="0" borderId="6" xfId="0" applyNumberFormat="1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169" fontId="12" fillId="0" borderId="1" xfId="0" applyNumberFormat="1" applyFont="1" applyBorder="1" applyAlignment="1">
      <alignment horizontal="center" vertical="center"/>
    </xf>
    <xf numFmtId="169" fontId="12" fillId="0" borderId="9" xfId="0" applyNumberFormat="1" applyFont="1" applyBorder="1" applyAlignment="1">
      <alignment horizontal="center" vertical="center"/>
    </xf>
    <xf numFmtId="169" fontId="13" fillId="0" borderId="0" xfId="0" applyNumberFormat="1" applyFont="1" applyBorder="1" applyAlignment="1">
      <alignment horizontal="center" vertical="center"/>
    </xf>
    <xf numFmtId="169" fontId="13" fillId="0" borderId="0" xfId="2" applyNumberFormat="1" applyFont="1" applyBorder="1" applyAlignment="1">
      <alignment horizontal="center"/>
    </xf>
    <xf numFmtId="169" fontId="13" fillId="0" borderId="6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9" fontId="12" fillId="4" borderId="12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169" fontId="12" fillId="5" borderId="12" xfId="0" applyNumberFormat="1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165" fontId="12" fillId="4" borderId="12" xfId="0" applyNumberFormat="1" applyFont="1" applyFill="1" applyBorder="1" applyAlignment="1">
      <alignment horizontal="center" vertical="center"/>
    </xf>
    <xf numFmtId="164" fontId="12" fillId="4" borderId="12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67" fontId="12" fillId="5" borderId="12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9" fontId="6" fillId="0" borderId="1" xfId="1" applyNumberFormat="1" applyFont="1" applyFill="1" applyBorder="1" applyAlignment="1">
      <alignment horizontal="center"/>
    </xf>
    <xf numFmtId="170" fontId="6" fillId="0" borderId="1" xfId="1" applyNumberFormat="1" applyFont="1" applyFill="1" applyBorder="1" applyAlignment="1">
      <alignment horizontal="center"/>
    </xf>
    <xf numFmtId="167" fontId="6" fillId="0" borderId="1" xfId="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 vertical="center"/>
    </xf>
    <xf numFmtId="169" fontId="6" fillId="0" borderId="9" xfId="1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168" fontId="13" fillId="0" borderId="22" xfId="0" applyNumberFormat="1" applyFont="1" applyFill="1" applyBorder="1" applyAlignment="1">
      <alignment horizontal="center" vertical="center"/>
    </xf>
    <xf numFmtId="171" fontId="13" fillId="0" borderId="22" xfId="0" applyNumberFormat="1" applyFont="1" applyFill="1" applyBorder="1" applyAlignment="1">
      <alignment horizontal="center" vertical="center"/>
    </xf>
    <xf numFmtId="166" fontId="13" fillId="0" borderId="22" xfId="0" applyNumberFormat="1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center" vertical="center"/>
    </xf>
    <xf numFmtId="168" fontId="13" fillId="0" borderId="26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168" fontId="13" fillId="0" borderId="24" xfId="0" applyNumberFormat="1" applyFont="1" applyFill="1" applyBorder="1" applyAlignment="1">
      <alignment horizontal="center" vertical="center"/>
    </xf>
    <xf numFmtId="168" fontId="13" fillId="0" borderId="14" xfId="0" applyNumberFormat="1" applyFont="1" applyFill="1" applyBorder="1" applyAlignment="1">
      <alignment horizontal="center" vertical="center"/>
    </xf>
    <xf numFmtId="171" fontId="13" fillId="0" borderId="14" xfId="0" applyNumberFormat="1" applyFont="1" applyFill="1" applyBorder="1" applyAlignment="1">
      <alignment horizontal="center" vertical="center"/>
    </xf>
    <xf numFmtId="166" fontId="13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2" fontId="11" fillId="0" borderId="15" xfId="0" applyNumberFormat="1" applyFont="1" applyBorder="1">
      <alignment vertical="center"/>
    </xf>
    <xf numFmtId="2" fontId="11" fillId="0" borderId="18" xfId="0" applyNumberFormat="1" applyFont="1" applyBorder="1">
      <alignment vertical="center"/>
    </xf>
    <xf numFmtId="172" fontId="11" fillId="0" borderId="18" xfId="0" applyNumberFormat="1" applyFont="1" applyBorder="1">
      <alignment vertical="center"/>
    </xf>
    <xf numFmtId="2" fontId="11" fillId="0" borderId="19" xfId="0" applyNumberFormat="1" applyFont="1" applyBorder="1">
      <alignment vertical="center"/>
    </xf>
    <xf numFmtId="0" fontId="14" fillId="0" borderId="28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/>
    </xf>
    <xf numFmtId="0" fontId="12" fillId="0" borderId="2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170" fontId="12" fillId="5" borderId="12" xfId="0" applyNumberFormat="1" applyFont="1" applyFill="1" applyBorder="1" applyAlignment="1">
      <alignment horizontal="center" vertical="center"/>
    </xf>
    <xf numFmtId="170" fontId="13" fillId="0" borderId="1" xfId="0" applyNumberFormat="1" applyFont="1" applyBorder="1" applyAlignment="1">
      <alignment horizontal="center" vertical="center"/>
    </xf>
    <xf numFmtId="170" fontId="12" fillId="0" borderId="1" xfId="0" applyNumberFormat="1" applyFont="1" applyBorder="1" applyAlignment="1">
      <alignment horizontal="center" vertical="center"/>
    </xf>
    <xf numFmtId="170" fontId="12" fillId="0" borderId="9" xfId="0" applyNumberFormat="1" applyFont="1" applyBorder="1" applyAlignment="1">
      <alignment horizontal="center" vertical="center"/>
    </xf>
    <xf numFmtId="170" fontId="13" fillId="0" borderId="6" xfId="3" applyNumberFormat="1" applyFont="1" applyFill="1" applyBorder="1" applyAlignment="1">
      <alignment horizontal="center"/>
    </xf>
    <xf numFmtId="170" fontId="13" fillId="0" borderId="1" xfId="3" applyNumberFormat="1" applyFont="1" applyFill="1" applyBorder="1" applyAlignment="1">
      <alignment horizontal="center"/>
    </xf>
    <xf numFmtId="170" fontId="13" fillId="0" borderId="1" xfId="0" applyNumberFormat="1" applyFont="1" applyFill="1" applyBorder="1" applyAlignment="1">
      <alignment horizontal="center" vertical="center"/>
    </xf>
    <xf numFmtId="170" fontId="13" fillId="0" borderId="6" xfId="0" applyNumberFormat="1" applyFont="1" applyFill="1" applyBorder="1" applyAlignment="1">
      <alignment horizontal="center" vertical="center"/>
    </xf>
    <xf numFmtId="170" fontId="13" fillId="0" borderId="0" xfId="0" applyNumberFormat="1" applyFont="1" applyBorder="1" applyAlignment="1">
      <alignment horizontal="center" vertical="center"/>
    </xf>
    <xf numFmtId="0" fontId="17" fillId="0" borderId="27" xfId="0" applyFont="1" applyFill="1" applyBorder="1" applyAlignment="1">
      <alignment horizontal="left"/>
    </xf>
    <xf numFmtId="0" fontId="18" fillId="0" borderId="1" xfId="0" applyFont="1" applyBorder="1" applyAlignment="1"/>
    <xf numFmtId="172" fontId="18" fillId="0" borderId="1" xfId="0" applyNumberFormat="1" applyFont="1" applyBorder="1" applyAlignment="1"/>
    <xf numFmtId="2" fontId="18" fillId="0" borderId="15" xfId="0" applyNumberFormat="1" applyFont="1" applyBorder="1" applyAlignment="1"/>
    <xf numFmtId="2" fontId="11" fillId="0" borderId="9" xfId="0" applyNumberFormat="1" applyFont="1" applyBorder="1">
      <alignment vertical="center"/>
    </xf>
    <xf numFmtId="2" fontId="11" fillId="0" borderId="10" xfId="0" applyNumberFormat="1" applyFont="1" applyBorder="1">
      <alignment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7" fontId="12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167" fontId="12" fillId="5" borderId="6" xfId="0" applyNumberFormat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</cellXfs>
  <cellStyles count="4">
    <cellStyle name="Good" xfId="1" builtinId="26"/>
    <cellStyle name="Normal" xfId="0" builtinId="0"/>
    <cellStyle name="Normal 2 10" xfId="3"/>
    <cellStyle name="常规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tabSelected="1" zoomScaleNormal="100" workbookViewId="0">
      <selection activeCell="C20" sqref="C20"/>
    </sheetView>
  </sheetViews>
  <sheetFormatPr defaultRowHeight="14.4"/>
  <cols>
    <col min="2" max="2" width="21.21875" bestFit="1" customWidth="1"/>
    <col min="3" max="6" width="6.5546875" bestFit="1" customWidth="1"/>
    <col min="7" max="7" width="7.5546875" bestFit="1" customWidth="1"/>
  </cols>
  <sheetData>
    <row r="1" spans="2:9">
      <c r="B1" s="109"/>
      <c r="C1" s="110"/>
      <c r="D1" s="110"/>
      <c r="E1" s="110"/>
      <c r="F1" s="110"/>
      <c r="G1" s="110"/>
      <c r="H1" s="83"/>
      <c r="I1" s="83"/>
    </row>
    <row r="2" spans="2:9" ht="15" thickBot="1">
      <c r="B2" s="111"/>
      <c r="C2" s="111"/>
      <c r="D2" s="111"/>
      <c r="E2" s="111"/>
      <c r="F2" s="111"/>
      <c r="G2" s="111"/>
      <c r="H2" s="83"/>
      <c r="I2" s="83"/>
    </row>
    <row r="3" spans="2:9" ht="16.8" thickBot="1">
      <c r="B3" s="103"/>
      <c r="C3" s="89" t="s">
        <v>231</v>
      </c>
      <c r="D3" s="89" t="s">
        <v>14</v>
      </c>
      <c r="E3" s="89" t="s">
        <v>13</v>
      </c>
      <c r="F3" s="89" t="s">
        <v>12</v>
      </c>
      <c r="G3" s="90" t="s">
        <v>174</v>
      </c>
      <c r="H3" s="84"/>
      <c r="I3" s="84"/>
    </row>
    <row r="4" spans="2:9">
      <c r="B4" s="91" t="s">
        <v>235</v>
      </c>
      <c r="C4" s="86">
        <v>40.694429999999997</v>
      </c>
      <c r="D4" s="86">
        <v>10.203430000000001</v>
      </c>
      <c r="E4" s="86">
        <v>48.64181</v>
      </c>
      <c r="F4" s="87">
        <v>9.4220000000000012E-2</v>
      </c>
      <c r="G4" s="88">
        <v>99.633890000000008</v>
      </c>
      <c r="H4" s="84"/>
      <c r="I4" s="84"/>
    </row>
    <row r="5" spans="2:9">
      <c r="B5" s="92" t="s">
        <v>229</v>
      </c>
      <c r="C5" s="82">
        <v>0.42039005793927325</v>
      </c>
      <c r="D5" s="82">
        <v>0.26206166186383401</v>
      </c>
      <c r="E5" s="82">
        <v>0.28094866455542178</v>
      </c>
      <c r="F5" s="82">
        <v>1.2625604201907841</v>
      </c>
      <c r="G5" s="85">
        <v>0.29993922884477608</v>
      </c>
      <c r="H5" s="84"/>
      <c r="I5" s="84"/>
    </row>
    <row r="6" spans="2:9">
      <c r="B6" s="92" t="s">
        <v>171</v>
      </c>
      <c r="C6" s="104">
        <v>40.74</v>
      </c>
      <c r="D6" s="104">
        <v>10.17</v>
      </c>
      <c r="E6" s="104">
        <v>48.79</v>
      </c>
      <c r="F6" s="105">
        <v>9.6299999999999997E-2</v>
      </c>
      <c r="G6" s="106">
        <v>100.1554</v>
      </c>
      <c r="H6" s="84"/>
      <c r="I6" s="84"/>
    </row>
    <row r="7" spans="2:9" ht="15" thickBot="1">
      <c r="B7" s="93" t="s">
        <v>172</v>
      </c>
      <c r="C7" s="107">
        <v>-0.11185567010310038</v>
      </c>
      <c r="D7" s="107">
        <v>0.3287118977384651</v>
      </c>
      <c r="E7" s="107">
        <v>-0.30373027259684715</v>
      </c>
      <c r="F7" s="107">
        <v>-2.1599169262720541</v>
      </c>
      <c r="G7" s="108">
        <v>-0.52070083090876018</v>
      </c>
      <c r="H7" s="84"/>
      <c r="I7" s="84"/>
    </row>
  </sheetData>
  <mergeCells count="1">
    <mergeCell ref="B1:G2"/>
  </mergeCells>
  <phoneticPr fontId="3" type="noConversion"/>
  <conditionalFormatting sqref="G6 C6">
    <cfRule type="cellIs" dxfId="3" priority="5" operator="lessThan">
      <formula>0</formula>
    </cfRule>
  </conditionalFormatting>
  <conditionalFormatting sqref="E6">
    <cfRule type="cellIs" dxfId="2" priority="4" operator="lessThan">
      <formula>0</formula>
    </cfRule>
  </conditionalFormatting>
  <conditionalFormatting sqref="D6">
    <cfRule type="cellIs" dxfId="1" priority="3" operator="lessThan">
      <formula>0</formula>
    </cfRule>
  </conditionalFormatting>
  <conditionalFormatting sqref="F6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B2" sqref="B2"/>
    </sheetView>
  </sheetViews>
  <sheetFormatPr defaultColWidth="13.44140625" defaultRowHeight="14.4"/>
  <cols>
    <col min="1" max="1" width="13.44140625" style="6"/>
    <col min="2" max="2" width="5.44140625" style="6" bestFit="1" customWidth="1"/>
    <col min="3" max="3" width="13.33203125" style="6" bestFit="1" customWidth="1"/>
    <col min="4" max="4" width="18" style="6" bestFit="1" customWidth="1"/>
    <col min="5" max="5" width="13.88671875" style="6" bestFit="1" customWidth="1"/>
    <col min="6" max="6" width="21.21875" style="6" bestFit="1" customWidth="1"/>
    <col min="7" max="7" width="13.33203125" style="6" bestFit="1" customWidth="1"/>
    <col min="8" max="8" width="18" style="6" bestFit="1" customWidth="1"/>
    <col min="9" max="9" width="13.88671875" style="6" bestFit="1" customWidth="1"/>
    <col min="10" max="10" width="21.21875" style="6" bestFit="1" customWidth="1"/>
    <col min="11" max="16384" width="13.44140625" style="6"/>
  </cols>
  <sheetData>
    <row r="1" spans="2:10" ht="15" thickBot="1">
      <c r="B1" s="118" t="s">
        <v>232</v>
      </c>
      <c r="C1" s="118"/>
      <c r="D1" s="118"/>
      <c r="E1" s="118"/>
      <c r="F1" s="118"/>
      <c r="G1" s="118"/>
      <c r="H1" s="118"/>
      <c r="I1" s="118"/>
      <c r="J1" s="118"/>
    </row>
    <row r="2" spans="2:10">
      <c r="B2" s="62"/>
      <c r="C2" s="112" t="s">
        <v>165</v>
      </c>
      <c r="D2" s="113"/>
      <c r="E2" s="113"/>
      <c r="F2" s="114"/>
      <c r="G2" s="115" t="s">
        <v>166</v>
      </c>
      <c r="H2" s="116"/>
      <c r="I2" s="116"/>
      <c r="J2" s="117"/>
    </row>
    <row r="3" spans="2:10" ht="15" thickBot="1">
      <c r="B3" s="63"/>
      <c r="C3" s="74" t="s">
        <v>170</v>
      </c>
      <c r="D3" s="59" t="s">
        <v>173</v>
      </c>
      <c r="E3" s="59" t="s">
        <v>171</v>
      </c>
      <c r="F3" s="75" t="s">
        <v>172</v>
      </c>
      <c r="G3" s="67" t="s">
        <v>170</v>
      </c>
      <c r="H3" s="60" t="s">
        <v>173</v>
      </c>
      <c r="I3" s="60" t="s">
        <v>171</v>
      </c>
      <c r="J3" s="61" t="s">
        <v>172</v>
      </c>
    </row>
    <row r="4" spans="2:10">
      <c r="B4" s="64" t="s">
        <v>0</v>
      </c>
      <c r="C4" s="76">
        <v>17.709311229230632</v>
      </c>
      <c r="D4" s="56">
        <v>3.663461533916986</v>
      </c>
      <c r="E4" s="57">
        <v>23.1</v>
      </c>
      <c r="F4" s="58">
        <v>-23.336315024975619</v>
      </c>
      <c r="G4" s="68">
        <v>2.7157625464079462</v>
      </c>
      <c r="H4" s="56">
        <v>14.428368614455769</v>
      </c>
      <c r="I4" s="57">
        <v>3</v>
      </c>
      <c r="J4" s="58">
        <v>-9.4745817864017923</v>
      </c>
    </row>
    <row r="5" spans="2:10">
      <c r="B5" s="65" t="s">
        <v>167</v>
      </c>
      <c r="C5" s="77">
        <v>17.041401799708538</v>
      </c>
      <c r="D5" s="47">
        <v>0.76760545779559775</v>
      </c>
      <c r="E5" s="48">
        <v>16.89</v>
      </c>
      <c r="F5" s="52">
        <v>0.89639905096825512</v>
      </c>
      <c r="G5" s="69">
        <v>14.383430170441127</v>
      </c>
      <c r="H5" s="47">
        <v>0.73887685418293603</v>
      </c>
      <c r="I5" s="48">
        <v>15.5</v>
      </c>
      <c r="J5" s="52">
        <v>-7.2036763197346643</v>
      </c>
    </row>
    <row r="6" spans="2:10">
      <c r="B6" s="65" t="s">
        <v>1</v>
      </c>
      <c r="C6" s="77">
        <v>23.945848521709685</v>
      </c>
      <c r="D6" s="47">
        <v>2.3025935365182493</v>
      </c>
      <c r="E6" s="49">
        <v>22.8</v>
      </c>
      <c r="F6" s="52">
        <v>5.0256514110073924</v>
      </c>
      <c r="G6" s="69">
        <v>40.371737076775787</v>
      </c>
      <c r="H6" s="47">
        <v>1.7522421857560138</v>
      </c>
      <c r="I6" s="49">
        <v>43</v>
      </c>
      <c r="J6" s="52">
        <v>-6.1122393563353805</v>
      </c>
    </row>
    <row r="7" spans="2:10">
      <c r="B7" s="65" t="s">
        <v>168</v>
      </c>
      <c r="C7" s="78">
        <v>0.88412598295669531</v>
      </c>
      <c r="D7" s="47">
        <v>1.1034221252140513</v>
      </c>
      <c r="E7" s="50">
        <v>0.86</v>
      </c>
      <c r="F7" s="52">
        <v>2.8053468554296801</v>
      </c>
      <c r="G7" s="70">
        <v>0.89303926887241059</v>
      </c>
      <c r="H7" s="47">
        <v>1.0403844217675586</v>
      </c>
      <c r="I7" s="50">
        <v>1.04</v>
      </c>
      <c r="J7" s="52">
        <v>-14.130839531498985</v>
      </c>
    </row>
    <row r="8" spans="2:10">
      <c r="B8" s="65" t="s">
        <v>2</v>
      </c>
      <c r="C8" s="79">
        <v>194.02650849138388</v>
      </c>
      <c r="D8" s="47">
        <v>1.0457163457915479</v>
      </c>
      <c r="E8" s="49">
        <v>189.2</v>
      </c>
      <c r="F8" s="52">
        <v>2.5510087163762574</v>
      </c>
      <c r="G8" s="71">
        <v>306.85499931553369</v>
      </c>
      <c r="H8" s="47">
        <v>1.0446597528678385</v>
      </c>
      <c r="I8" s="49">
        <v>326</v>
      </c>
      <c r="J8" s="52">
        <v>-5.872699596462061</v>
      </c>
    </row>
    <row r="9" spans="2:10">
      <c r="B9" s="65" t="s">
        <v>3</v>
      </c>
      <c r="C9" s="77">
        <v>61.354688521990184</v>
      </c>
      <c r="D9" s="47">
        <v>5.5035981375733183</v>
      </c>
      <c r="E9" s="49">
        <v>60</v>
      </c>
      <c r="F9" s="52">
        <v>2.2578142033169657</v>
      </c>
      <c r="G9" s="71">
        <v>382.27042176918059</v>
      </c>
      <c r="H9" s="47">
        <v>1.7269335005511157</v>
      </c>
      <c r="I9" s="49">
        <v>392</v>
      </c>
      <c r="J9" s="52">
        <v>-2.4820352629641329</v>
      </c>
    </row>
    <row r="10" spans="2:10">
      <c r="B10" s="65" t="s">
        <v>164</v>
      </c>
      <c r="C10" s="80">
        <v>0.19248432939552076</v>
      </c>
      <c r="D10" s="47">
        <v>0.63961135086123477</v>
      </c>
      <c r="E10" s="50">
        <v>0.19</v>
      </c>
      <c r="F10" s="52">
        <v>1.3075417871161843</v>
      </c>
      <c r="G10" s="72">
        <v>0.17222558639443242</v>
      </c>
      <c r="H10" s="47">
        <v>0.84680285065690653</v>
      </c>
      <c r="I10" s="50">
        <v>0.19</v>
      </c>
      <c r="J10" s="52">
        <v>-9.3549545292460952</v>
      </c>
    </row>
    <row r="11" spans="2:10">
      <c r="B11" s="65" t="s">
        <v>169</v>
      </c>
      <c r="C11" s="80">
        <v>8.8937407087004097</v>
      </c>
      <c r="D11" s="47">
        <v>1.3358993860716932</v>
      </c>
      <c r="E11" s="50">
        <v>8.67</v>
      </c>
      <c r="F11" s="52">
        <v>2.5806310115387587</v>
      </c>
      <c r="G11" s="72">
        <v>10.468313579637609</v>
      </c>
      <c r="H11" s="47">
        <v>1.0489508182276936</v>
      </c>
      <c r="I11" s="49">
        <v>10.4</v>
      </c>
      <c r="J11" s="52">
        <v>0.65686134266931262</v>
      </c>
    </row>
    <row r="12" spans="2:10">
      <c r="B12" s="65" t="s">
        <v>4</v>
      </c>
      <c r="C12" s="77">
        <v>25.018795797228425</v>
      </c>
      <c r="D12" s="47">
        <v>1.4661831230484201</v>
      </c>
      <c r="E12" s="49">
        <v>23.5</v>
      </c>
      <c r="F12" s="52">
        <v>6.4629608392698934</v>
      </c>
      <c r="G12" s="69">
        <v>54.720237052149876</v>
      </c>
      <c r="H12" s="47">
        <v>1.1339808263345363</v>
      </c>
      <c r="I12" s="49">
        <v>52</v>
      </c>
      <c r="J12" s="52">
        <v>5.2312251002882171</v>
      </c>
    </row>
    <row r="13" spans="2:10">
      <c r="B13" s="65" t="s">
        <v>5</v>
      </c>
      <c r="C13" s="77">
        <v>17.909346193935932</v>
      </c>
      <c r="D13" s="47">
        <v>7.5798630993083442</v>
      </c>
      <c r="E13" s="51">
        <v>18.75</v>
      </c>
      <c r="F13" s="52">
        <v>-4.4834869656750325</v>
      </c>
      <c r="G13" s="71">
        <v>178.56886839285602</v>
      </c>
      <c r="H13" s="47">
        <v>2.0517192274956515</v>
      </c>
      <c r="I13" s="49">
        <v>178</v>
      </c>
      <c r="J13" s="52">
        <v>0.31958898475057396</v>
      </c>
    </row>
    <row r="14" spans="2:10" ht="15" thickBot="1">
      <c r="B14" s="66" t="s">
        <v>6</v>
      </c>
      <c r="C14" s="81">
        <v>101.17487287887377</v>
      </c>
      <c r="D14" s="53">
        <v>3.2302294470869954</v>
      </c>
      <c r="E14" s="54">
        <v>102.3</v>
      </c>
      <c r="F14" s="55">
        <v>-1.0998310079435303</v>
      </c>
      <c r="G14" s="73">
        <v>67.392637755959782</v>
      </c>
      <c r="H14" s="53">
        <v>1.8542221845334705</v>
      </c>
      <c r="I14" s="54">
        <v>78</v>
      </c>
      <c r="J14" s="55">
        <v>-13.599182364154128</v>
      </c>
    </row>
  </sheetData>
  <mergeCells count="3">
    <mergeCell ref="C2:F2"/>
    <mergeCell ref="G2:J2"/>
    <mergeCell ref="B1:J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04"/>
  <sheetViews>
    <sheetView zoomScale="85" zoomScaleNormal="85" workbookViewId="0">
      <pane xSplit="4" ySplit="3" topLeftCell="E135" activePane="bottomRight" state="frozenSplit"/>
      <selection pane="topRight" activeCell="P1" sqref="P1"/>
      <selection pane="bottomLeft"/>
      <selection pane="bottomRight" activeCell="B101" sqref="B101:B201"/>
    </sheetView>
  </sheetViews>
  <sheetFormatPr defaultRowHeight="13.8"/>
  <cols>
    <col min="1" max="1" width="8.88671875" style="5"/>
    <col min="2" max="2" width="17.44140625" style="83" bestFit="1" customWidth="1"/>
    <col min="3" max="3" width="13.6640625" style="83" bestFit="1" customWidth="1"/>
    <col min="4" max="4" width="15.44140625" style="3" bestFit="1" customWidth="1"/>
    <col min="5" max="7" width="7.33203125" style="4" bestFit="1" customWidth="1"/>
    <col min="8" max="8" width="6.6640625" style="102" bestFit="1" customWidth="1"/>
    <col min="9" max="9" width="8.44140625" style="4" bestFit="1" customWidth="1"/>
    <col min="10" max="10" width="7.33203125" style="4" bestFit="1" customWidth="1"/>
    <col min="11" max="11" width="9.44140625" style="32" bestFit="1" customWidth="1"/>
    <col min="12" max="12" width="10.21875" style="4" bestFit="1" customWidth="1"/>
    <col min="13" max="13" width="8.5546875" style="32" bestFit="1" customWidth="1"/>
    <col min="14" max="14" width="8.5546875" style="38" bestFit="1" customWidth="1"/>
    <col min="15" max="16" width="11.5546875" style="32" bestFit="1" customWidth="1"/>
    <col min="17" max="17" width="9.5546875" style="32" bestFit="1" customWidth="1"/>
    <col min="18" max="18" width="7.44140625" style="3" bestFit="1" customWidth="1"/>
    <col min="19" max="19" width="6.44140625" style="3" bestFit="1" customWidth="1"/>
    <col min="20" max="20" width="7.33203125" style="3" bestFit="1" customWidth="1"/>
    <col min="21" max="22" width="8.5546875" style="32" bestFit="1" customWidth="1"/>
    <col min="23" max="23" width="9.5546875" style="32" bestFit="1" customWidth="1"/>
    <col min="24" max="24" width="8.5546875" style="32" bestFit="1" customWidth="1"/>
    <col min="25" max="28" width="7.77734375" style="3" bestFit="1" customWidth="1"/>
    <col min="29" max="29" width="10.88671875" style="3" bestFit="1" customWidth="1"/>
    <col min="30" max="16384" width="8.88671875" style="5"/>
  </cols>
  <sheetData>
    <row r="1" spans="2:29" s="1" customFormat="1" ht="15" thickBot="1">
      <c r="B1" s="126" t="s">
        <v>233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2:29" s="83" customFormat="1" ht="13.2">
      <c r="B2" s="135" t="s">
        <v>162</v>
      </c>
      <c r="C2" s="137" t="s">
        <v>159</v>
      </c>
      <c r="D2" s="133" t="s">
        <v>160</v>
      </c>
      <c r="E2" s="130" t="s">
        <v>126</v>
      </c>
      <c r="F2" s="131"/>
      <c r="G2" s="131"/>
      <c r="H2" s="131"/>
      <c r="I2" s="131"/>
      <c r="J2" s="132"/>
      <c r="K2" s="132"/>
      <c r="L2" s="132"/>
      <c r="M2" s="128" t="s">
        <v>125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9"/>
    </row>
    <row r="3" spans="2:29" s="2" customFormat="1" ht="14.4">
      <c r="B3" s="136"/>
      <c r="C3" s="134"/>
      <c r="D3" s="134"/>
      <c r="E3" s="46" t="s">
        <v>163</v>
      </c>
      <c r="F3" s="46" t="s">
        <v>13</v>
      </c>
      <c r="G3" s="46" t="s">
        <v>14</v>
      </c>
      <c r="H3" s="94" t="s">
        <v>12</v>
      </c>
      <c r="I3" s="46" t="s">
        <v>15</v>
      </c>
      <c r="J3" s="46" t="s">
        <v>127</v>
      </c>
      <c r="K3" s="41" t="s">
        <v>128</v>
      </c>
      <c r="L3" s="42" t="s">
        <v>124</v>
      </c>
      <c r="M3" s="39" t="s">
        <v>16</v>
      </c>
      <c r="N3" s="43" t="s">
        <v>17</v>
      </c>
      <c r="O3" s="39" t="s">
        <v>123</v>
      </c>
      <c r="P3" s="39" t="s">
        <v>129</v>
      </c>
      <c r="Q3" s="39" t="s">
        <v>7</v>
      </c>
      <c r="R3" s="44" t="s">
        <v>0</v>
      </c>
      <c r="S3" s="44" t="s">
        <v>1</v>
      </c>
      <c r="T3" s="44" t="s">
        <v>2</v>
      </c>
      <c r="U3" s="39" t="s">
        <v>3</v>
      </c>
      <c r="V3" s="39" t="s">
        <v>4</v>
      </c>
      <c r="W3" s="39" t="s">
        <v>5</v>
      </c>
      <c r="X3" s="39" t="s">
        <v>6</v>
      </c>
      <c r="Y3" s="44" t="s">
        <v>127</v>
      </c>
      <c r="Z3" s="40" t="s">
        <v>8</v>
      </c>
      <c r="AA3" s="40" t="s">
        <v>10</v>
      </c>
      <c r="AB3" s="40" t="s">
        <v>11</v>
      </c>
      <c r="AC3" s="45" t="s">
        <v>9</v>
      </c>
    </row>
    <row r="4" spans="2:29" s="2" customFormat="1" ht="13.2">
      <c r="B4" s="122" t="s">
        <v>234</v>
      </c>
      <c r="C4" s="120" t="s">
        <v>230</v>
      </c>
      <c r="D4" s="12" t="s">
        <v>18</v>
      </c>
      <c r="E4" s="13">
        <v>39.044499999999999</v>
      </c>
      <c r="F4" s="13">
        <v>42.108600000000003</v>
      </c>
      <c r="G4" s="13">
        <v>17.877300000000002</v>
      </c>
      <c r="H4" s="95">
        <v>0.21740000000000001</v>
      </c>
      <c r="I4" s="13">
        <f>SUM(E4:H4)</f>
        <v>99.247799999999998</v>
      </c>
      <c r="J4" s="13">
        <f>F4/40.3044/(F4/40.3044+G4/71.8444)*100</f>
        <v>80.764224811706057</v>
      </c>
      <c r="K4" s="29">
        <f>H4/(40.078+15.999)*40.078*10000</f>
        <v>1553.7488096724148</v>
      </c>
      <c r="L4" s="14">
        <f>100*K4/(G4/71.8444*55.845*10000)</f>
        <v>1.1181176619555748</v>
      </c>
      <c r="M4" s="29">
        <v>145.03307012927806</v>
      </c>
      <c r="N4" s="37">
        <v>75.854416615491246</v>
      </c>
      <c r="O4" s="29">
        <v>123710.30345339242</v>
      </c>
      <c r="P4" s="29">
        <v>253924.7498288028</v>
      </c>
      <c r="Q4" s="35">
        <v>1585.0038717987054</v>
      </c>
      <c r="R4" s="15">
        <v>1.8414856724736937</v>
      </c>
      <c r="S4" s="15">
        <v>5.3407789191258974</v>
      </c>
      <c r="T4" s="15">
        <v>6.1167478225275795</v>
      </c>
      <c r="U4" s="29">
        <v>204.56796499699755</v>
      </c>
      <c r="V4" s="29">
        <v>169.15097633011305</v>
      </c>
      <c r="W4" s="29">
        <v>2034.9570606752709</v>
      </c>
      <c r="X4" s="29">
        <v>148.24685825934174</v>
      </c>
      <c r="Y4" s="15">
        <v>82.506011798447446</v>
      </c>
      <c r="Z4" s="14">
        <v>78.050473979601463</v>
      </c>
      <c r="AA4" s="14">
        <v>10.691652358837269</v>
      </c>
      <c r="AB4" s="14">
        <v>11.983388135103349</v>
      </c>
      <c r="AC4" s="23">
        <v>1.2812222002154023</v>
      </c>
    </row>
    <row r="5" spans="2:29" s="2" customFormat="1" ht="13.2">
      <c r="B5" s="122"/>
      <c r="C5" s="120"/>
      <c r="D5" s="12" t="s">
        <v>19</v>
      </c>
      <c r="E5" s="13">
        <v>39.751199999999997</v>
      </c>
      <c r="F5" s="13">
        <v>44.0197</v>
      </c>
      <c r="G5" s="13">
        <v>16.0258</v>
      </c>
      <c r="H5" s="95">
        <v>0.20910000000000001</v>
      </c>
      <c r="I5" s="13">
        <f t="shared" ref="I5:I23" si="0">SUM(E5:H5)</f>
        <v>100.00580000000001</v>
      </c>
      <c r="J5" s="13">
        <f t="shared" ref="J5:J23" si="1">F5/40.3044/(F5/40.3044+G5/71.8444)*100</f>
        <v>83.040205247247883</v>
      </c>
      <c r="K5" s="29">
        <f t="shared" ref="K5:K23" si="2">H5/(40.078+15.999)*40.078*10000</f>
        <v>1494.4290529093926</v>
      </c>
      <c r="L5" s="14">
        <f t="shared" ref="L5:L23" si="3">100*K5/(G5/71.8444*55.845*10000)</f>
        <v>1.1996766621384523</v>
      </c>
      <c r="M5" s="29">
        <v>178.56039381817484</v>
      </c>
      <c r="N5" s="37">
        <v>87.624726921845493</v>
      </c>
      <c r="O5" s="29">
        <v>119461.71601854131</v>
      </c>
      <c r="P5" s="29">
        <v>265449.13176973234</v>
      </c>
      <c r="Q5" s="35">
        <v>1533.9094748630059</v>
      </c>
      <c r="R5" s="15">
        <v>2.7121834826622653</v>
      </c>
      <c r="S5" s="15">
        <v>4.7918195927801985</v>
      </c>
      <c r="T5" s="15">
        <v>6.5293071591091056</v>
      </c>
      <c r="U5" s="29">
        <v>193.54605579090654</v>
      </c>
      <c r="V5" s="29">
        <v>166.9542130884868</v>
      </c>
      <c r="W5" s="29">
        <v>2339.1066973093257</v>
      </c>
      <c r="X5" s="29">
        <v>140.03599826997737</v>
      </c>
      <c r="Y5" s="15">
        <v>83.621699808194165</v>
      </c>
      <c r="Z5" s="14">
        <v>77.880551607656301</v>
      </c>
      <c r="AA5" s="14">
        <v>10.953679723879</v>
      </c>
      <c r="AB5" s="14">
        <v>11.722249013084893</v>
      </c>
      <c r="AC5" s="23">
        <v>1.2840176133288863</v>
      </c>
    </row>
    <row r="6" spans="2:29" s="2" customFormat="1" ht="13.2">
      <c r="B6" s="122"/>
      <c r="C6" s="120"/>
      <c r="D6" s="12" t="s">
        <v>20</v>
      </c>
      <c r="E6" s="13">
        <v>39.348999999999997</v>
      </c>
      <c r="F6" s="13">
        <v>42.2652</v>
      </c>
      <c r="G6" s="13">
        <v>17.567699999999999</v>
      </c>
      <c r="H6" s="95">
        <v>0.2228</v>
      </c>
      <c r="I6" s="13">
        <f t="shared" si="0"/>
        <v>99.404700000000005</v>
      </c>
      <c r="J6" s="13">
        <f t="shared" si="1"/>
        <v>81.091154979476897</v>
      </c>
      <c r="K6" s="29">
        <f t="shared" si="2"/>
        <v>1592.3423863616099</v>
      </c>
      <c r="L6" s="14">
        <f t="shared" si="3"/>
        <v>1.1660849121881931</v>
      </c>
      <c r="M6" s="29">
        <v>178.18108815794324</v>
      </c>
      <c r="N6" s="37">
        <v>88.097276707914801</v>
      </c>
      <c r="O6" s="29">
        <v>123405.16673478222</v>
      </c>
      <c r="P6" s="29">
        <v>254869.08461607169</v>
      </c>
      <c r="Q6" s="35">
        <v>1583.9615413675126</v>
      </c>
      <c r="R6" s="15">
        <v>1.8407077481583674</v>
      </c>
      <c r="S6" s="15">
        <v>5.0995157407830796</v>
      </c>
      <c r="T6" s="15">
        <v>6.1640203853923312</v>
      </c>
      <c r="U6" s="29">
        <v>190.5428774207362</v>
      </c>
      <c r="V6" s="29">
        <v>168.97160557258397</v>
      </c>
      <c r="W6" s="29">
        <v>2015.1713135066791</v>
      </c>
      <c r="X6" s="29">
        <v>143.24498425431111</v>
      </c>
      <c r="Y6" s="15">
        <v>82.59505595171828</v>
      </c>
      <c r="Z6" s="14">
        <v>77.909193823128064</v>
      </c>
      <c r="AA6" s="14">
        <v>11.057710324819571</v>
      </c>
      <c r="AB6" s="14">
        <v>11.60769747689478</v>
      </c>
      <c r="AC6" s="23">
        <v>1.2835455623764145</v>
      </c>
    </row>
    <row r="7" spans="2:29" s="2" customFormat="1" ht="13.2">
      <c r="B7" s="122"/>
      <c r="C7" s="120"/>
      <c r="D7" s="12" t="s">
        <v>21</v>
      </c>
      <c r="E7" s="13">
        <v>39.351599999999998</v>
      </c>
      <c r="F7" s="13">
        <v>42.587600000000002</v>
      </c>
      <c r="G7" s="13">
        <v>17.391999999999999</v>
      </c>
      <c r="H7" s="95">
        <v>0.22570000000000001</v>
      </c>
      <c r="I7" s="13">
        <f t="shared" si="0"/>
        <v>99.556899999999999</v>
      </c>
      <c r="J7" s="13">
        <f t="shared" si="1"/>
        <v>81.360316705661759</v>
      </c>
      <c r="K7" s="29">
        <f t="shared" si="2"/>
        <v>1613.0685664354371</v>
      </c>
      <c r="L7" s="14">
        <f t="shared" si="3"/>
        <v>1.1931963836280126</v>
      </c>
      <c r="M7" s="29">
        <v>172.3728922483879</v>
      </c>
      <c r="N7" s="37">
        <v>84.196851155189819</v>
      </c>
      <c r="O7" s="29">
        <v>126736.46334562628</v>
      </c>
      <c r="P7" s="29">
        <v>256813.23235180278</v>
      </c>
      <c r="Q7" s="35">
        <v>1662.6262871436329</v>
      </c>
      <c r="R7" s="15">
        <v>2.840816245012078</v>
      </c>
      <c r="S7" s="15">
        <v>4.6953317296109987</v>
      </c>
      <c r="T7" s="15">
        <v>6.2780299460712206</v>
      </c>
      <c r="U7" s="29">
        <v>202.01894686602361</v>
      </c>
      <c r="V7" s="29">
        <v>165.23607442002768</v>
      </c>
      <c r="W7" s="29">
        <v>1957.6592894541018</v>
      </c>
      <c r="X7" s="29">
        <v>164.37076147798143</v>
      </c>
      <c r="Y7" s="15">
        <v>82.319675482058116</v>
      </c>
      <c r="Z7" s="14">
        <v>76.226668810438227</v>
      </c>
      <c r="AA7" s="14">
        <v>10.115097552592118</v>
      </c>
      <c r="AB7" s="14">
        <v>12.969492531105407</v>
      </c>
      <c r="AC7" s="23">
        <v>1.3118768215974608</v>
      </c>
    </row>
    <row r="8" spans="2:29" s="2" customFormat="1" ht="13.2">
      <c r="B8" s="122"/>
      <c r="C8" s="120"/>
      <c r="D8" s="12" t="s">
        <v>22</v>
      </c>
      <c r="E8" s="13">
        <v>39.419400000000003</v>
      </c>
      <c r="F8" s="13">
        <v>43.895299999999999</v>
      </c>
      <c r="G8" s="13">
        <v>15.4329</v>
      </c>
      <c r="H8" s="95">
        <v>0.20039999999999999</v>
      </c>
      <c r="I8" s="13">
        <f t="shared" si="0"/>
        <v>98.948000000000008</v>
      </c>
      <c r="J8" s="13">
        <f t="shared" si="1"/>
        <v>83.525629900983915</v>
      </c>
      <c r="K8" s="29">
        <f t="shared" si="2"/>
        <v>1432.2505126879112</v>
      </c>
      <c r="L8" s="14">
        <f t="shared" si="3"/>
        <v>1.1939333161925998</v>
      </c>
      <c r="M8" s="29">
        <v>199.23373607186352</v>
      </c>
      <c r="N8" s="37">
        <v>93.257267360114184</v>
      </c>
      <c r="O8" s="29">
        <v>120786.65897066379</v>
      </c>
      <c r="P8" s="29">
        <v>264698.97054664005</v>
      </c>
      <c r="Q8" s="35">
        <v>1528.7500856213378</v>
      </c>
      <c r="R8" s="15">
        <v>2.6232877435766961</v>
      </c>
      <c r="S8" s="15">
        <v>5.0770104965494598</v>
      </c>
      <c r="T8" s="15">
        <v>6.5977316753110973</v>
      </c>
      <c r="U8" s="29">
        <v>202.6275810021848</v>
      </c>
      <c r="V8" s="29">
        <v>168.41883169396974</v>
      </c>
      <c r="W8" s="29">
        <v>2361.7014143808337</v>
      </c>
      <c r="X8" s="29">
        <v>137.61899132480426</v>
      </c>
      <c r="Y8" s="15">
        <v>83.430991621884303</v>
      </c>
      <c r="Z8" s="14">
        <v>79.010075032356809</v>
      </c>
      <c r="AA8" s="14">
        <v>11.108569180057621</v>
      </c>
      <c r="AB8" s="14">
        <v>11.393558899433474</v>
      </c>
      <c r="AC8" s="23">
        <v>1.2656613724141794</v>
      </c>
    </row>
    <row r="9" spans="2:29" s="2" customFormat="1" ht="13.2">
      <c r="B9" s="122"/>
      <c r="C9" s="120"/>
      <c r="D9" s="12" t="s">
        <v>23</v>
      </c>
      <c r="E9" s="13">
        <v>39.326700000000002</v>
      </c>
      <c r="F9" s="13">
        <v>43.650599999999997</v>
      </c>
      <c r="G9" s="13">
        <v>15.845599999999999</v>
      </c>
      <c r="H9" s="95">
        <v>0.21129999999999999</v>
      </c>
      <c r="I9" s="13">
        <f t="shared" si="0"/>
        <v>99.034199999999998</v>
      </c>
      <c r="J9" s="13">
        <f t="shared" si="1"/>
        <v>83.080837071973107</v>
      </c>
      <c r="K9" s="29">
        <f t="shared" si="2"/>
        <v>1510.1523619309162</v>
      </c>
      <c r="L9" s="14">
        <f t="shared" si="3"/>
        <v>1.2260853537052188</v>
      </c>
      <c r="M9" s="29">
        <v>181.32108628292681</v>
      </c>
      <c r="N9" s="37">
        <v>86.682044278776488</v>
      </c>
      <c r="O9" s="29">
        <v>120526.06604450867</v>
      </c>
      <c r="P9" s="29">
        <v>263223.37206359603</v>
      </c>
      <c r="Q9" s="35">
        <v>1512.25119401296</v>
      </c>
      <c r="R9" s="15">
        <v>2.4033300129059376</v>
      </c>
      <c r="S9" s="15">
        <v>5.1550114225425236</v>
      </c>
      <c r="T9" s="15">
        <v>6.8446683339097989</v>
      </c>
      <c r="U9" s="29">
        <v>203.0104936058045</v>
      </c>
      <c r="V9" s="29">
        <v>171.02979507840232</v>
      </c>
      <c r="W9" s="29">
        <v>2411.3932035610242</v>
      </c>
      <c r="X9" s="29">
        <v>144.45732452524194</v>
      </c>
      <c r="Y9" s="15">
        <v>83.383516031027469</v>
      </c>
      <c r="Z9" s="14">
        <v>79.699765833661999</v>
      </c>
      <c r="AA9" s="14">
        <v>10.468497869408587</v>
      </c>
      <c r="AB9" s="14">
        <v>11.985567045048644</v>
      </c>
      <c r="AC9" s="23">
        <v>1.2547088307474548</v>
      </c>
    </row>
    <row r="10" spans="2:29" s="2" customFormat="1" ht="13.2">
      <c r="B10" s="122"/>
      <c r="C10" s="120"/>
      <c r="D10" s="12" t="s">
        <v>24</v>
      </c>
      <c r="E10" s="13">
        <v>39.293999999999997</v>
      </c>
      <c r="F10" s="13">
        <v>43.077100000000002</v>
      </c>
      <c r="G10" s="13">
        <v>16.626300000000001</v>
      </c>
      <c r="H10" s="95">
        <v>0.21659999999999999</v>
      </c>
      <c r="I10" s="13">
        <f t="shared" si="0"/>
        <v>99.213999999999999</v>
      </c>
      <c r="J10" s="13">
        <f t="shared" si="1"/>
        <v>82.201330483606768</v>
      </c>
      <c r="K10" s="29">
        <f t="shared" si="2"/>
        <v>1548.0312427554968</v>
      </c>
      <c r="L10" s="14">
        <f t="shared" si="3"/>
        <v>1.1978232425000825</v>
      </c>
      <c r="M10" s="29">
        <v>183.13299910025248</v>
      </c>
      <c r="N10" s="37">
        <v>88.178131068806664</v>
      </c>
      <c r="O10" s="29">
        <v>122053.89228734453</v>
      </c>
      <c r="P10" s="29">
        <v>259765.03234138212</v>
      </c>
      <c r="Q10" s="35">
        <v>1542.4092678685722</v>
      </c>
      <c r="R10" s="15">
        <v>1.9410251807281009</v>
      </c>
      <c r="S10" s="15">
        <v>5.2960878622395668</v>
      </c>
      <c r="T10" s="15">
        <v>7.0091046928447174</v>
      </c>
      <c r="U10" s="29">
        <v>205.67465585986108</v>
      </c>
      <c r="V10" s="29">
        <v>168.83095143734289</v>
      </c>
      <c r="W10" s="29">
        <v>2336.1292882639577</v>
      </c>
      <c r="X10" s="29">
        <v>142.81233986309536</v>
      </c>
      <c r="Y10" s="15">
        <v>83.022649036019828</v>
      </c>
      <c r="Z10" s="14">
        <v>79.131975429587911</v>
      </c>
      <c r="AA10" s="14">
        <v>10.800252060481446</v>
      </c>
      <c r="AB10" s="14">
        <v>11.700760802193871</v>
      </c>
      <c r="AC10" s="23">
        <v>1.2637116596309488</v>
      </c>
    </row>
    <row r="11" spans="2:29" s="2" customFormat="1" ht="13.2">
      <c r="B11" s="122"/>
      <c r="C11" s="120"/>
      <c r="D11" s="12" t="s">
        <v>25</v>
      </c>
      <c r="E11" s="13">
        <v>39.549700000000001</v>
      </c>
      <c r="F11" s="13">
        <v>43.703400000000002</v>
      </c>
      <c r="G11" s="13">
        <v>16.251200000000001</v>
      </c>
      <c r="H11" s="95">
        <v>0.21249999999999999</v>
      </c>
      <c r="I11" s="13">
        <f t="shared" si="0"/>
        <v>99.716800000000006</v>
      </c>
      <c r="J11" s="13">
        <f t="shared" si="1"/>
        <v>82.739852904527339</v>
      </c>
      <c r="K11" s="29">
        <f t="shared" si="2"/>
        <v>1518.7287123062931</v>
      </c>
      <c r="L11" s="14">
        <f t="shared" si="3"/>
        <v>1.2022738340935026</v>
      </c>
      <c r="M11" s="29">
        <v>191.21227179159175</v>
      </c>
      <c r="N11" s="37">
        <v>92.318503335974171</v>
      </c>
      <c r="O11" s="29">
        <v>123181.15715238191</v>
      </c>
      <c r="P11" s="29">
        <v>263541.7684669664</v>
      </c>
      <c r="Q11" s="35">
        <v>1568.5283917206084</v>
      </c>
      <c r="R11" s="15">
        <v>2.7280965013999587</v>
      </c>
      <c r="S11" s="15">
        <v>5.0967058779608365</v>
      </c>
      <c r="T11" s="15">
        <v>6.6953852289188287</v>
      </c>
      <c r="U11" s="29">
        <v>200.71172635897369</v>
      </c>
      <c r="V11" s="29">
        <v>170.03327951951945</v>
      </c>
      <c r="W11" s="29">
        <v>2391.166466138915</v>
      </c>
      <c r="X11" s="29">
        <v>146.2586331718239</v>
      </c>
      <c r="Y11" s="15">
        <v>83.096392840509324</v>
      </c>
      <c r="Z11" s="14">
        <v>78.532947062091409</v>
      </c>
      <c r="AA11" s="14">
        <v>10.724347395465601</v>
      </c>
      <c r="AB11" s="14">
        <v>11.873458291262345</v>
      </c>
      <c r="AC11" s="23">
        <v>1.2733509150106876</v>
      </c>
    </row>
    <row r="12" spans="2:29" s="2" customFormat="1" ht="13.2">
      <c r="B12" s="122"/>
      <c r="C12" s="120"/>
      <c r="D12" s="12" t="s">
        <v>26</v>
      </c>
      <c r="E12" s="13">
        <v>39.734400000000001</v>
      </c>
      <c r="F12" s="13">
        <v>44.013500000000001</v>
      </c>
      <c r="G12" s="13">
        <v>15.891400000000001</v>
      </c>
      <c r="H12" s="95">
        <v>0.21160000000000001</v>
      </c>
      <c r="I12" s="13">
        <f t="shared" si="0"/>
        <v>99.85090000000001</v>
      </c>
      <c r="J12" s="13">
        <f t="shared" si="1"/>
        <v>83.156511190929209</v>
      </c>
      <c r="K12" s="29">
        <f t="shared" si="2"/>
        <v>1512.2964495247606</v>
      </c>
      <c r="L12" s="14">
        <f t="shared" si="3"/>
        <v>1.2242874569678344</v>
      </c>
      <c r="M12" s="29">
        <v>182.81389766577499</v>
      </c>
      <c r="N12" s="37">
        <v>83.180922792353826</v>
      </c>
      <c r="O12" s="29">
        <v>120138.79607171594</v>
      </c>
      <c r="P12" s="29">
        <v>265411.74431327602</v>
      </c>
      <c r="Q12" s="35">
        <v>1500.8203762091434</v>
      </c>
      <c r="R12" s="15">
        <v>2.7283809790875506</v>
      </c>
      <c r="S12" s="15">
        <v>5.174625084094612</v>
      </c>
      <c r="T12" s="15">
        <v>6.9122182688235485</v>
      </c>
      <c r="U12" s="29">
        <v>201.64571273624688</v>
      </c>
      <c r="V12" s="29">
        <v>168.41984161556749</v>
      </c>
      <c r="W12" s="29">
        <v>2386.3189850602207</v>
      </c>
      <c r="X12" s="29">
        <v>140.9485516585795</v>
      </c>
      <c r="Y12" s="15">
        <v>83.542210684766118</v>
      </c>
      <c r="Z12" s="14">
        <v>80.048750654071796</v>
      </c>
      <c r="AA12" s="14">
        <v>10.6480014058221</v>
      </c>
      <c r="AB12" s="14">
        <v>11.73214284371897</v>
      </c>
      <c r="AC12" s="23">
        <v>1.2492387349322529</v>
      </c>
    </row>
    <row r="13" spans="2:29" s="2" customFormat="1" ht="13.2">
      <c r="B13" s="122"/>
      <c r="C13" s="120"/>
      <c r="D13" s="12" t="s">
        <v>27</v>
      </c>
      <c r="E13" s="13">
        <v>39.0428</v>
      </c>
      <c r="F13" s="13">
        <v>42.511499999999998</v>
      </c>
      <c r="G13" s="13">
        <v>17.391500000000001</v>
      </c>
      <c r="H13" s="95">
        <v>0.21410000000000001</v>
      </c>
      <c r="I13" s="13">
        <f t="shared" si="0"/>
        <v>99.159899999999993</v>
      </c>
      <c r="J13" s="13">
        <f t="shared" si="1"/>
        <v>81.333614765916337</v>
      </c>
      <c r="K13" s="29">
        <f t="shared" si="2"/>
        <v>1530.1638461401287</v>
      </c>
      <c r="L13" s="14">
        <f t="shared" si="3"/>
        <v>1.1319038113572082</v>
      </c>
      <c r="M13" s="29">
        <v>193.1212370095302</v>
      </c>
      <c r="N13" s="37">
        <v>98.73605651929617</v>
      </c>
      <c r="O13" s="29">
        <v>120109.98736838355</v>
      </c>
      <c r="P13" s="29">
        <v>256354.33147497539</v>
      </c>
      <c r="Q13" s="35">
        <v>1535.6494915939365</v>
      </c>
      <c r="R13" s="15">
        <v>3.2003193582757983</v>
      </c>
      <c r="S13" s="15">
        <v>5.0061593471184764</v>
      </c>
      <c r="T13" s="15">
        <v>6.4769887930441632</v>
      </c>
      <c r="U13" s="29">
        <v>199.92830413453183</v>
      </c>
      <c r="V13" s="29">
        <v>163.83129280507956</v>
      </c>
      <c r="W13" s="29">
        <v>2316.9938885851566</v>
      </c>
      <c r="X13" s="29">
        <v>145.65440836826176</v>
      </c>
      <c r="Y13" s="15">
        <v>83.062611848532342</v>
      </c>
      <c r="Z13" s="14">
        <v>78.214454552200365</v>
      </c>
      <c r="AA13" s="14">
        <v>10.54310342403997</v>
      </c>
      <c r="AB13" s="14">
        <v>12.126752450779314</v>
      </c>
      <c r="AC13" s="23">
        <v>1.2785360528629648</v>
      </c>
    </row>
    <row r="14" spans="2:29" s="2" customFormat="1" ht="13.2">
      <c r="B14" s="122"/>
      <c r="C14" s="120"/>
      <c r="D14" s="12" t="s">
        <v>28</v>
      </c>
      <c r="E14" s="13">
        <v>39.528399999999998</v>
      </c>
      <c r="F14" s="13">
        <v>43.8123</v>
      </c>
      <c r="G14" s="13">
        <v>16.306899999999999</v>
      </c>
      <c r="H14" s="95">
        <v>0.21829999999999999</v>
      </c>
      <c r="I14" s="13">
        <f t="shared" si="0"/>
        <v>99.865899999999996</v>
      </c>
      <c r="J14" s="13">
        <f t="shared" si="1"/>
        <v>82.726526338112862</v>
      </c>
      <c r="K14" s="29">
        <f t="shared" si="2"/>
        <v>1560.1810724539473</v>
      </c>
      <c r="L14" s="14">
        <f t="shared" si="3"/>
        <v>1.2308701051113387</v>
      </c>
      <c r="M14" s="29">
        <v>173.19430951230356</v>
      </c>
      <c r="N14" s="37">
        <v>90.655299580599703</v>
      </c>
      <c r="O14" s="29">
        <v>122217.71673618603</v>
      </c>
      <c r="P14" s="29">
        <v>264198.46104891773</v>
      </c>
      <c r="Q14" s="35">
        <v>1585.5533930850352</v>
      </c>
      <c r="R14" s="15">
        <v>2.6736992898541025</v>
      </c>
      <c r="S14" s="15">
        <v>5.0718639721268133</v>
      </c>
      <c r="T14" s="15">
        <v>7.1017361681808815</v>
      </c>
      <c r="U14" s="29">
        <v>210.86933353081045</v>
      </c>
      <c r="V14" s="29">
        <v>171.6383610499775</v>
      </c>
      <c r="W14" s="29">
        <v>2281.3792441764872</v>
      </c>
      <c r="X14" s="29">
        <v>147.81248917313428</v>
      </c>
      <c r="Y14" s="15">
        <v>83.241145634560681</v>
      </c>
      <c r="Z14" s="14">
        <v>77.082056819534273</v>
      </c>
      <c r="AA14" s="14">
        <v>10.726789068736</v>
      </c>
      <c r="AB14" s="14">
        <v>12.094194943290917</v>
      </c>
      <c r="AC14" s="23">
        <v>1.2973187811285523</v>
      </c>
    </row>
    <row r="15" spans="2:29" s="2" customFormat="1" ht="13.2">
      <c r="B15" s="122"/>
      <c r="C15" s="120"/>
      <c r="D15" s="12" t="s">
        <v>29</v>
      </c>
      <c r="E15" s="13">
        <v>39.609299999999998</v>
      </c>
      <c r="F15" s="13">
        <v>43.556399999999996</v>
      </c>
      <c r="G15" s="13">
        <v>16.412400000000002</v>
      </c>
      <c r="H15" s="95">
        <v>0.21640000000000001</v>
      </c>
      <c r="I15" s="13">
        <f t="shared" si="0"/>
        <v>99.794499999999985</v>
      </c>
      <c r="J15" s="13">
        <f t="shared" si="1"/>
        <v>82.549956883138535</v>
      </c>
      <c r="K15" s="29">
        <f t="shared" si="2"/>
        <v>1546.6018510262675</v>
      </c>
      <c r="L15" s="14">
        <f t="shared" si="3"/>
        <v>1.2123138298758438</v>
      </c>
      <c r="M15" s="29">
        <v>194.80870854895366</v>
      </c>
      <c r="N15" s="37">
        <v>91.014740464462932</v>
      </c>
      <c r="O15" s="29">
        <v>120246.54338061309</v>
      </c>
      <c r="P15" s="29">
        <v>262655.3239348557</v>
      </c>
      <c r="Q15" s="35">
        <v>1522.1685313248895</v>
      </c>
      <c r="R15" s="15">
        <v>2.2050811001496822</v>
      </c>
      <c r="S15" s="15">
        <v>5.0968732131061323</v>
      </c>
      <c r="T15" s="15">
        <v>6.5243195138444587</v>
      </c>
      <c r="U15" s="29">
        <v>201.78406629456279</v>
      </c>
      <c r="V15" s="29">
        <v>170.33526581387878</v>
      </c>
      <c r="W15" s="29">
        <v>2322.5446364848826</v>
      </c>
      <c r="X15" s="29">
        <v>140.22337580092508</v>
      </c>
      <c r="Y15" s="15">
        <v>83.385753615514801</v>
      </c>
      <c r="Z15" s="14">
        <v>78.996865922560474</v>
      </c>
      <c r="AA15" s="14">
        <v>10.855312266093993</v>
      </c>
      <c r="AB15" s="14">
        <v>11.661322800529897</v>
      </c>
      <c r="AC15" s="23">
        <v>1.2658730043547375</v>
      </c>
    </row>
    <row r="16" spans="2:29" s="2" customFormat="1" ht="13.2">
      <c r="B16" s="122"/>
      <c r="C16" s="120"/>
      <c r="D16" s="12" t="s">
        <v>30</v>
      </c>
      <c r="E16" s="13">
        <v>39.595599999999997</v>
      </c>
      <c r="F16" s="13">
        <v>43.981200000000001</v>
      </c>
      <c r="G16" s="13">
        <v>15.9262</v>
      </c>
      <c r="H16" s="95">
        <v>0.21249999999999999</v>
      </c>
      <c r="I16" s="13">
        <f t="shared" si="0"/>
        <v>99.715499999999992</v>
      </c>
      <c r="J16" s="13">
        <f t="shared" si="1"/>
        <v>83.115550209954108</v>
      </c>
      <c r="K16" s="29">
        <f t="shared" si="2"/>
        <v>1518.7287123062931</v>
      </c>
      <c r="L16" s="14">
        <f t="shared" si="3"/>
        <v>1.226808186046912</v>
      </c>
      <c r="M16" s="29">
        <v>167.79755989521044</v>
      </c>
      <c r="N16" s="37">
        <v>80.091603783841919</v>
      </c>
      <c r="O16" s="29">
        <v>131624.06137158963</v>
      </c>
      <c r="P16" s="29">
        <v>265216.96772560815</v>
      </c>
      <c r="Q16" s="35">
        <v>1668.426218527497</v>
      </c>
      <c r="R16" s="15">
        <v>2.6045061820586617</v>
      </c>
      <c r="S16" s="15">
        <v>5.2498115361158968</v>
      </c>
      <c r="T16" s="15">
        <v>6.5554950711571376</v>
      </c>
      <c r="U16" s="29">
        <v>193.20620279344192</v>
      </c>
      <c r="V16" s="29">
        <v>173.29905647574319</v>
      </c>
      <c r="W16" s="29">
        <v>2338.9948392192782</v>
      </c>
      <c r="X16" s="29">
        <v>173.39643355160322</v>
      </c>
      <c r="Y16" s="15">
        <v>82.237426471876603</v>
      </c>
      <c r="Z16" s="14">
        <v>78.89114898215702</v>
      </c>
      <c r="AA16" s="14">
        <v>9.6220330738865467</v>
      </c>
      <c r="AB16" s="14">
        <v>13.173612160628098</v>
      </c>
      <c r="AC16" s="23">
        <v>1.2675693191211757</v>
      </c>
    </row>
    <row r="17" spans="2:29" s="2" customFormat="1" ht="13.2">
      <c r="B17" s="122"/>
      <c r="C17" s="120"/>
      <c r="D17" s="12" t="s">
        <v>175</v>
      </c>
      <c r="E17" s="13">
        <v>39.8767</v>
      </c>
      <c r="F17" s="13">
        <v>44.4985</v>
      </c>
      <c r="G17" s="13">
        <v>15.5848</v>
      </c>
      <c r="H17" s="95">
        <v>0.20449999999999999</v>
      </c>
      <c r="I17" s="13">
        <f t="shared" si="0"/>
        <v>100.1645</v>
      </c>
      <c r="J17" s="13">
        <f t="shared" si="1"/>
        <v>83.578590138182889</v>
      </c>
      <c r="K17" s="29">
        <f t="shared" si="2"/>
        <v>1461.5530431371149</v>
      </c>
      <c r="L17" s="14">
        <f t="shared" si="3"/>
        <v>1.2064851342094582</v>
      </c>
      <c r="M17" s="29">
        <v>179.836194204923</v>
      </c>
      <c r="N17" s="37">
        <v>77.257471897053222</v>
      </c>
      <c r="O17" s="29">
        <v>120856.83450804443</v>
      </c>
      <c r="P17" s="29">
        <v>268336.40824574983</v>
      </c>
      <c r="Q17" s="35">
        <v>1518.7808734187222</v>
      </c>
      <c r="R17" s="15">
        <v>2.6448551437710059</v>
      </c>
      <c r="S17" s="15">
        <v>5.0762043063074636</v>
      </c>
      <c r="T17" s="15">
        <v>6.4601406788123441</v>
      </c>
      <c r="U17" s="29">
        <v>195.21544363243586</v>
      </c>
      <c r="V17" s="29">
        <v>172.77274602039165</v>
      </c>
      <c r="W17" s="29">
        <v>2446.8558351275947</v>
      </c>
      <c r="X17" s="29">
        <v>136.17265231995924</v>
      </c>
      <c r="Y17" s="15">
        <v>83.610843156084442</v>
      </c>
      <c r="Z17" s="14">
        <v>79.57489893588135</v>
      </c>
      <c r="AA17" s="14">
        <v>11.153347221658764</v>
      </c>
      <c r="AB17" s="14">
        <v>11.267269482463185</v>
      </c>
      <c r="AC17" s="23">
        <v>1.2566776877791133</v>
      </c>
    </row>
    <row r="18" spans="2:29" s="2" customFormat="1" ht="13.2">
      <c r="B18" s="122"/>
      <c r="C18" s="120"/>
      <c r="D18" s="12" t="s">
        <v>31</v>
      </c>
      <c r="E18" s="13">
        <v>39.514899999999997</v>
      </c>
      <c r="F18" s="13">
        <v>43.549900000000001</v>
      </c>
      <c r="G18" s="13">
        <v>16.253699999999998</v>
      </c>
      <c r="H18" s="95">
        <v>0.22650000000000001</v>
      </c>
      <c r="I18" s="13">
        <f t="shared" si="0"/>
        <v>99.544999999999987</v>
      </c>
      <c r="J18" s="13">
        <f t="shared" si="1"/>
        <v>82.687345382930303</v>
      </c>
      <c r="K18" s="29">
        <f t="shared" si="2"/>
        <v>1618.7861333523549</v>
      </c>
      <c r="L18" s="14">
        <f t="shared" si="3"/>
        <v>1.2812853568945946</v>
      </c>
      <c r="M18" s="29">
        <v>209.29416046878953</v>
      </c>
      <c r="N18" s="37">
        <v>91.230500246113905</v>
      </c>
      <c r="O18" s="29">
        <v>119680.13855743255</v>
      </c>
      <c r="P18" s="29">
        <v>262616.12740792573</v>
      </c>
      <c r="Q18" s="35">
        <v>1578.402288301723</v>
      </c>
      <c r="R18" s="15">
        <v>2.2199276275292359</v>
      </c>
      <c r="S18" s="15">
        <v>4.9098669535031503</v>
      </c>
      <c r="T18" s="15">
        <v>6.3884146459943407</v>
      </c>
      <c r="U18" s="29">
        <v>199.81864135758732</v>
      </c>
      <c r="V18" s="29">
        <v>164.60117102287333</v>
      </c>
      <c r="W18" s="29">
        <v>2054.5665572925091</v>
      </c>
      <c r="X18" s="29">
        <v>138.88333069364231</v>
      </c>
      <c r="Y18" s="15">
        <v>83.449000498945651</v>
      </c>
      <c r="Z18" s="14">
        <v>75.823596711964996</v>
      </c>
      <c r="AA18" s="14">
        <v>11.364951289823711</v>
      </c>
      <c r="AB18" s="14">
        <v>11.604542939845818</v>
      </c>
      <c r="AC18" s="23">
        <v>1.3188506525201535</v>
      </c>
    </row>
    <row r="19" spans="2:29" s="2" customFormat="1" ht="13.2">
      <c r="B19" s="122"/>
      <c r="C19" s="120"/>
      <c r="D19" s="12" t="s">
        <v>32</v>
      </c>
      <c r="E19" s="13">
        <v>39.2849</v>
      </c>
      <c r="F19" s="13">
        <v>43.841000000000001</v>
      </c>
      <c r="G19" s="13">
        <v>15.562099999999999</v>
      </c>
      <c r="H19" s="95">
        <v>0.2203</v>
      </c>
      <c r="I19" s="13">
        <f t="shared" si="0"/>
        <v>98.908299999999997</v>
      </c>
      <c r="J19" s="13">
        <f t="shared" si="1"/>
        <v>83.393456002825346</v>
      </c>
      <c r="K19" s="29">
        <f t="shared" si="2"/>
        <v>1574.4749897462418</v>
      </c>
      <c r="L19" s="14">
        <f t="shared" si="3"/>
        <v>1.3015959587901555</v>
      </c>
      <c r="M19" s="29">
        <v>200.84162068682087</v>
      </c>
      <c r="N19" s="37">
        <v>94.852784164189686</v>
      </c>
      <c r="O19" s="29">
        <v>120279.50673369365</v>
      </c>
      <c r="P19" s="29">
        <v>264371.52879090124</v>
      </c>
      <c r="Q19" s="35">
        <v>1546.5359352587489</v>
      </c>
      <c r="R19" s="15">
        <v>2.8277565216843601</v>
      </c>
      <c r="S19" s="15">
        <v>5.1078566004967447</v>
      </c>
      <c r="T19" s="15">
        <v>6.7880840249033101</v>
      </c>
      <c r="U19" s="29">
        <v>200.19072831232319</v>
      </c>
      <c r="V19" s="29">
        <v>172.09662467793231</v>
      </c>
      <c r="W19" s="29">
        <v>2452.6974132118353</v>
      </c>
      <c r="X19" s="29">
        <v>139.5614812369285</v>
      </c>
      <c r="Y19" s="15">
        <v>83.472004227448437</v>
      </c>
      <c r="Z19" s="14">
        <v>77.773496232125922</v>
      </c>
      <c r="AA19" s="14">
        <v>11.081395249977682</v>
      </c>
      <c r="AB19" s="14">
        <v>11.603097237996357</v>
      </c>
      <c r="AC19" s="23">
        <v>1.2857850661816199</v>
      </c>
    </row>
    <row r="20" spans="2:29" s="2" customFormat="1" ht="13.2">
      <c r="B20" s="122"/>
      <c r="C20" s="120"/>
      <c r="D20" s="12" t="s">
        <v>33</v>
      </c>
      <c r="E20" s="13">
        <v>39.7059</v>
      </c>
      <c r="F20" s="13">
        <v>43.9636</v>
      </c>
      <c r="G20" s="13">
        <v>15.8924</v>
      </c>
      <c r="H20" s="95">
        <v>0.20399999999999999</v>
      </c>
      <c r="I20" s="13">
        <f t="shared" si="0"/>
        <v>99.765899999999988</v>
      </c>
      <c r="J20" s="13">
        <f t="shared" si="1"/>
        <v>83.139734441825084</v>
      </c>
      <c r="K20" s="29">
        <f t="shared" si="2"/>
        <v>1457.9795638140411</v>
      </c>
      <c r="L20" s="14">
        <f t="shared" si="3"/>
        <v>1.1802406704661041</v>
      </c>
      <c r="M20" s="29">
        <v>172.99197862119689</v>
      </c>
      <c r="N20" s="37">
        <v>77.711875549636204</v>
      </c>
      <c r="O20" s="29">
        <v>121150.4919252986</v>
      </c>
      <c r="P20" s="29">
        <v>265110.83559115132</v>
      </c>
      <c r="Q20" s="35">
        <v>1515.543828610635</v>
      </c>
      <c r="R20" s="15">
        <v>2.4964959007605825</v>
      </c>
      <c r="S20" s="15">
        <v>5.1087607333683867</v>
      </c>
      <c r="T20" s="15">
        <v>6.8806077310295883</v>
      </c>
      <c r="U20" s="29">
        <v>197.57601464136076</v>
      </c>
      <c r="V20" s="29">
        <v>169.48594144566113</v>
      </c>
      <c r="W20" s="29">
        <v>2399.8317177540689</v>
      </c>
      <c r="X20" s="29">
        <v>140.66018614835033</v>
      </c>
      <c r="Y20" s="15">
        <v>83.410897410522907</v>
      </c>
      <c r="Z20" s="14">
        <v>79.938626411327562</v>
      </c>
      <c r="AA20" s="14">
        <v>10.774504642075716</v>
      </c>
      <c r="AB20" s="14">
        <v>11.610368551791058</v>
      </c>
      <c r="AC20" s="23">
        <v>1.2509596985748266</v>
      </c>
    </row>
    <row r="21" spans="2:29" s="2" customFormat="1" ht="13.2">
      <c r="B21" s="122"/>
      <c r="C21" s="120"/>
      <c r="D21" s="12" t="s">
        <v>34</v>
      </c>
      <c r="E21" s="13">
        <v>39.189</v>
      </c>
      <c r="F21" s="13">
        <v>43.07</v>
      </c>
      <c r="G21" s="13">
        <v>16.543500000000002</v>
      </c>
      <c r="H21" s="95">
        <v>0.21</v>
      </c>
      <c r="I21" s="13">
        <f t="shared" si="0"/>
        <v>99.012500000000003</v>
      </c>
      <c r="J21" s="13">
        <f t="shared" si="1"/>
        <v>82.271853102188643</v>
      </c>
      <c r="K21" s="29">
        <f t="shared" si="2"/>
        <v>1500.8613156909248</v>
      </c>
      <c r="L21" s="14">
        <f t="shared" si="3"/>
        <v>1.1671368870589711</v>
      </c>
      <c r="M21" s="29">
        <v>197.22797975333984</v>
      </c>
      <c r="N21" s="37">
        <v>91.36680148176562</v>
      </c>
      <c r="O21" s="29">
        <v>121349.77379318445</v>
      </c>
      <c r="P21" s="29">
        <v>259722.21767350461</v>
      </c>
      <c r="Q21" s="35">
        <v>1551.9336052493302</v>
      </c>
      <c r="R21" s="15">
        <v>2.1708686292769896</v>
      </c>
      <c r="S21" s="15">
        <v>4.9437311402196871</v>
      </c>
      <c r="T21" s="15">
        <v>6.829929351149489</v>
      </c>
      <c r="U21" s="29">
        <v>200.39712004206305</v>
      </c>
      <c r="V21" s="29">
        <v>168.16725986571072</v>
      </c>
      <c r="W21" s="29">
        <v>2330.3499251499702</v>
      </c>
      <c r="X21" s="29">
        <v>143.37500536333897</v>
      </c>
      <c r="Y21" s="15">
        <v>83.101727271814454</v>
      </c>
      <c r="Z21" s="14">
        <v>78.192632328293882</v>
      </c>
      <c r="AA21" s="14">
        <v>10.824296754629172</v>
      </c>
      <c r="AB21" s="14">
        <v>11.815020406028278</v>
      </c>
      <c r="AC21" s="23">
        <v>1.2788928703684934</v>
      </c>
    </row>
    <row r="22" spans="2:29" s="2" customFormat="1" ht="13.2">
      <c r="B22" s="122"/>
      <c r="C22" s="120"/>
      <c r="D22" s="12" t="s">
        <v>35</v>
      </c>
      <c r="E22" s="13">
        <v>39.337299999999999</v>
      </c>
      <c r="F22" s="13">
        <v>43.433900000000001</v>
      </c>
      <c r="G22" s="13">
        <v>16.3262</v>
      </c>
      <c r="H22" s="95">
        <v>0.21229999999999999</v>
      </c>
      <c r="I22" s="13">
        <f t="shared" si="0"/>
        <v>99.309699999999992</v>
      </c>
      <c r="J22" s="13">
        <f t="shared" si="1"/>
        <v>82.585214665693755</v>
      </c>
      <c r="K22" s="29">
        <f t="shared" si="2"/>
        <v>1517.2993205770636</v>
      </c>
      <c r="L22" s="14">
        <f t="shared" si="3"/>
        <v>1.1956244231539188</v>
      </c>
      <c r="M22" s="29">
        <v>165.76275133602832</v>
      </c>
      <c r="N22" s="37">
        <v>84.483001716141985</v>
      </c>
      <c r="O22" s="29">
        <v>126643.8608673272</v>
      </c>
      <c r="P22" s="29">
        <v>261916.62015809689</v>
      </c>
      <c r="Q22" s="35">
        <v>1600.4071365932818</v>
      </c>
      <c r="R22" s="15">
        <v>2.731254292782705</v>
      </c>
      <c r="S22" s="15">
        <v>4.8917168325629374</v>
      </c>
      <c r="T22" s="15">
        <v>6.8517530255944674</v>
      </c>
      <c r="U22" s="29">
        <v>210.58748554331282</v>
      </c>
      <c r="V22" s="29">
        <v>169.5333543662737</v>
      </c>
      <c r="W22" s="29">
        <v>2096.1606350972056</v>
      </c>
      <c r="X22" s="29">
        <v>142.15418726307237</v>
      </c>
      <c r="Y22" s="15">
        <v>82.614745612788582</v>
      </c>
      <c r="Z22" s="14">
        <v>79.132277013528295</v>
      </c>
      <c r="AA22" s="14">
        <v>11.258248296489134</v>
      </c>
      <c r="AB22" s="14">
        <v>11.224719957961</v>
      </c>
      <c r="AC22" s="23">
        <v>1.26370684345282</v>
      </c>
    </row>
    <row r="23" spans="2:29" s="2" customFormat="1" ht="13.2">
      <c r="B23" s="122"/>
      <c r="C23" s="120"/>
      <c r="D23" s="12" t="s">
        <v>36</v>
      </c>
      <c r="E23" s="13">
        <v>39.1004</v>
      </c>
      <c r="F23" s="13">
        <v>43.221899999999998</v>
      </c>
      <c r="G23" s="13">
        <v>16.050999999999998</v>
      </c>
      <c r="H23" s="95">
        <v>0.21240000000000001</v>
      </c>
      <c r="I23" s="13">
        <f t="shared" si="0"/>
        <v>98.585700000000003</v>
      </c>
      <c r="J23" s="13">
        <f t="shared" si="1"/>
        <v>82.758653016815785</v>
      </c>
      <c r="K23" s="29">
        <f t="shared" si="2"/>
        <v>1518.0140164416782</v>
      </c>
      <c r="L23" s="14">
        <f t="shared" si="3"/>
        <v>1.2166966540999267</v>
      </c>
      <c r="M23" s="29">
        <v>170.28911088024356</v>
      </c>
      <c r="N23" s="37">
        <v>87.427081606963483</v>
      </c>
      <c r="O23" s="29">
        <v>119568.55199642497</v>
      </c>
      <c r="P23" s="29">
        <v>260638.21035668557</v>
      </c>
      <c r="Q23" s="35">
        <v>1521.4001694041419</v>
      </c>
      <c r="R23" s="15">
        <v>2.2816091380898098</v>
      </c>
      <c r="S23" s="15">
        <v>4.7094751031306439</v>
      </c>
      <c r="T23" s="15">
        <v>6.2415465231381022</v>
      </c>
      <c r="U23" s="29">
        <v>182.2868651063844</v>
      </c>
      <c r="V23" s="29">
        <v>164.73825701822727</v>
      </c>
      <c r="W23" s="29">
        <v>2225.5191745422462</v>
      </c>
      <c r="X23" s="29">
        <v>139.91656117253706</v>
      </c>
      <c r="Y23" s="15">
        <v>83.357263740737906</v>
      </c>
      <c r="Z23" s="14">
        <v>78.591125728120645</v>
      </c>
      <c r="AA23" s="14">
        <v>10.873624656398171</v>
      </c>
      <c r="AB23" s="14">
        <v>11.701786032896047</v>
      </c>
      <c r="AC23" s="23">
        <v>1.2724082913119421</v>
      </c>
    </row>
    <row r="24" spans="2:29" s="83" customFormat="1" ht="13.2">
      <c r="B24" s="122"/>
      <c r="C24" s="120"/>
      <c r="D24" s="9" t="s">
        <v>130</v>
      </c>
      <c r="E24" s="8">
        <f>AVERAGE(E4:E23)</f>
        <v>39.430285000000005</v>
      </c>
      <c r="F24" s="8">
        <f t="shared" ref="F24:AC24" si="4">AVERAGE(F4:F23)</f>
        <v>43.43806</v>
      </c>
      <c r="G24" s="8">
        <f t="shared" si="4"/>
        <v>16.358045000000001</v>
      </c>
      <c r="H24" s="96">
        <f t="shared" si="4"/>
        <v>0.21393499999999999</v>
      </c>
      <c r="I24" s="8">
        <f t="shared" si="4"/>
        <v>99.440325000000001</v>
      </c>
      <c r="J24" s="8">
        <f t="shared" si="4"/>
        <v>82.555027912184826</v>
      </c>
      <c r="K24" s="30">
        <f t="shared" si="4"/>
        <v>1528.9845979635143</v>
      </c>
      <c r="L24" s="8">
        <f t="shared" si="4"/>
        <v>1.2036219920216953</v>
      </c>
      <c r="M24" s="30">
        <f t="shared" si="4"/>
        <v>181.85135230917666</v>
      </c>
      <c r="N24" s="8">
        <f t="shared" si="4"/>
        <v>87.210867862326566</v>
      </c>
      <c r="O24" s="30">
        <f t="shared" si="4"/>
        <v>122186.38436585676</v>
      </c>
      <c r="P24" s="30">
        <f t="shared" si="4"/>
        <v>261941.70593533208</v>
      </c>
      <c r="Q24" s="30">
        <f t="shared" si="4"/>
        <v>1558.1530980986713</v>
      </c>
      <c r="R24" s="8">
        <f t="shared" si="4"/>
        <v>2.4857843375118795</v>
      </c>
      <c r="S24" s="8">
        <f t="shared" si="4"/>
        <v>5.0449603231871745</v>
      </c>
      <c r="T24" s="8">
        <f t="shared" si="4"/>
        <v>6.6123114519878259</v>
      </c>
      <c r="U24" s="30">
        <f t="shared" si="4"/>
        <v>199.81031100132745</v>
      </c>
      <c r="V24" s="30">
        <f t="shared" si="4"/>
        <v>168.87724496588808</v>
      </c>
      <c r="W24" s="30">
        <f t="shared" si="4"/>
        <v>2274.974879249578</v>
      </c>
      <c r="X24" s="30">
        <f t="shared" si="4"/>
        <v>144.7902276948455</v>
      </c>
      <c r="Y24" s="8">
        <f t="shared" si="4"/>
        <v>83.123081137172591</v>
      </c>
      <c r="Z24" s="8">
        <f t="shared" si="4"/>
        <v>78.435079093514418</v>
      </c>
      <c r="AA24" s="8">
        <f t="shared" si="4"/>
        <v>10.78227069075861</v>
      </c>
      <c r="AB24" s="8">
        <f t="shared" si="4"/>
        <v>11.842550100102788</v>
      </c>
      <c r="AC24" s="8">
        <f t="shared" si="4"/>
        <v>1.2751955988955046</v>
      </c>
    </row>
    <row r="25" spans="2:29" s="83" customFormat="1" thickBot="1">
      <c r="B25" s="122"/>
      <c r="C25" s="121"/>
      <c r="D25" s="11" t="s">
        <v>131</v>
      </c>
      <c r="E25" s="10">
        <f>STDEV(E4:E23)</f>
        <v>0.24052188274447553</v>
      </c>
      <c r="F25" s="10">
        <f t="shared" ref="F25:AC25" si="5">STDEV(F4:F23)</f>
        <v>0.65115691487495808</v>
      </c>
      <c r="G25" s="10">
        <f t="shared" si="5"/>
        <v>0.69658570672659492</v>
      </c>
      <c r="H25" s="97">
        <f t="shared" si="5"/>
        <v>6.8479174706045174E-3</v>
      </c>
      <c r="I25" s="10">
        <f t="shared" si="5"/>
        <v>0.42246593493938678</v>
      </c>
      <c r="J25" s="10">
        <f t="shared" si="5"/>
        <v>0.82143281341981433</v>
      </c>
      <c r="K25" s="31">
        <f t="shared" si="5"/>
        <v>48.941782974639899</v>
      </c>
      <c r="L25" s="10">
        <f t="shared" si="5"/>
        <v>4.2398991421640213E-2</v>
      </c>
      <c r="M25" s="31">
        <f t="shared" si="5"/>
        <v>14.964811598380736</v>
      </c>
      <c r="N25" s="10">
        <f t="shared" si="5"/>
        <v>6.1455049529787296</v>
      </c>
      <c r="O25" s="31">
        <f t="shared" si="5"/>
        <v>3070.8806582702505</v>
      </c>
      <c r="P25" s="31">
        <f t="shared" si="5"/>
        <v>3926.6291614757815</v>
      </c>
      <c r="Q25" s="31">
        <f t="shared" si="5"/>
        <v>46.623537352987114</v>
      </c>
      <c r="R25" s="10">
        <f t="shared" si="5"/>
        <v>0.36284729338298555</v>
      </c>
      <c r="S25" s="10">
        <f t="shared" si="5"/>
        <v>0.17665335461259105</v>
      </c>
      <c r="T25" s="10">
        <f t="shared" si="5"/>
        <v>0.28661500568792897</v>
      </c>
      <c r="U25" s="31">
        <f t="shared" si="5"/>
        <v>6.6055321835780303</v>
      </c>
      <c r="V25" s="31">
        <f t="shared" si="5"/>
        <v>2.7188955719776198</v>
      </c>
      <c r="W25" s="31">
        <f t="shared" si="5"/>
        <v>155.0263295586094</v>
      </c>
      <c r="X25" s="31">
        <f t="shared" si="5"/>
        <v>8.967800702944734</v>
      </c>
      <c r="Y25" s="10">
        <f t="shared" si="5"/>
        <v>0.43746699431193181</v>
      </c>
      <c r="Z25" s="10">
        <f t="shared" si="5"/>
        <v>1.1338760965587478</v>
      </c>
      <c r="AA25" s="10">
        <f t="shared" si="5"/>
        <v>0.3973857193155389</v>
      </c>
      <c r="AB25" s="10">
        <f t="shared" si="5"/>
        <v>0.48474367664313694</v>
      </c>
      <c r="AC25" s="10">
        <f t="shared" si="5"/>
        <v>1.8632627100650681E-2</v>
      </c>
    </row>
    <row r="26" spans="2:29" s="2" customFormat="1" ht="13.2">
      <c r="B26" s="122"/>
      <c r="C26" s="119" t="s">
        <v>134</v>
      </c>
      <c r="D26" s="24" t="s">
        <v>78</v>
      </c>
      <c r="E26" s="25">
        <v>38.7761</v>
      </c>
      <c r="F26" s="25">
        <v>41.209400000000002</v>
      </c>
      <c r="G26" s="25">
        <v>18.9422</v>
      </c>
      <c r="H26" s="98">
        <v>0.2266</v>
      </c>
      <c r="I26" s="13">
        <f t="shared" ref="I26:I43" si="6">SUM(E26:H26)</f>
        <v>99.154300000000006</v>
      </c>
      <c r="J26" s="13">
        <f t="shared" ref="J26" si="7">F26/40.3044/(F26/40.3044+G26/71.8444)*100</f>
        <v>79.499739859070544</v>
      </c>
      <c r="K26" s="29">
        <f t="shared" ref="K26" si="8">H26/(40.078+15.999)*40.078*10000</f>
        <v>1619.5008292169694</v>
      </c>
      <c r="L26" s="14">
        <f t="shared" ref="L26" si="9">100*K26/(G26/71.8444*55.845*10000)</f>
        <v>1.0999156562078365</v>
      </c>
      <c r="M26" s="28">
        <v>166.04296402152067</v>
      </c>
      <c r="N26" s="36">
        <v>141.13810981891481</v>
      </c>
      <c r="O26" s="28">
        <v>154306.13613523985</v>
      </c>
      <c r="P26" s="28">
        <v>248502.36259564714</v>
      </c>
      <c r="Q26" s="34">
        <v>2099.1025857299123</v>
      </c>
      <c r="R26" s="21">
        <v>17.705747851180369</v>
      </c>
      <c r="S26" s="21">
        <v>4.5424964856227978</v>
      </c>
      <c r="T26" s="21">
        <v>5.0009041427051866</v>
      </c>
      <c r="U26" s="28">
        <v>141.90640224740164</v>
      </c>
      <c r="V26" s="28">
        <v>181.6445843319504</v>
      </c>
      <c r="W26" s="28">
        <v>1434.3194602283845</v>
      </c>
      <c r="X26" s="28">
        <v>185.75864120876471</v>
      </c>
      <c r="Y26" s="21">
        <v>78.725070543171327</v>
      </c>
      <c r="Z26" s="20">
        <v>73.510526443176957</v>
      </c>
      <c r="AA26" s="20">
        <v>11.300161177271088</v>
      </c>
      <c r="AB26" s="20">
        <v>12.038318492140759</v>
      </c>
      <c r="AC26" s="22">
        <v>1.3603493926451362</v>
      </c>
    </row>
    <row r="27" spans="2:29" s="2" customFormat="1" ht="13.2">
      <c r="B27" s="122"/>
      <c r="C27" s="120"/>
      <c r="D27" s="16" t="s">
        <v>79</v>
      </c>
      <c r="E27" s="17">
        <v>38.773499999999999</v>
      </c>
      <c r="F27" s="17">
        <v>41.058300000000003</v>
      </c>
      <c r="G27" s="17">
        <v>19.1386</v>
      </c>
      <c r="H27" s="99">
        <v>0.2271</v>
      </c>
      <c r="I27" s="13">
        <f t="shared" si="6"/>
        <v>99.197499999999991</v>
      </c>
      <c r="J27" s="13">
        <f t="shared" ref="J27:J43" si="10">F27/40.3044/(F27/40.3044+G27/71.8444)*100</f>
        <v>79.270821204202775</v>
      </c>
      <c r="K27" s="29">
        <f t="shared" ref="K27:K43" si="11">H27/(40.078+15.999)*40.078*10000</f>
        <v>1623.0743085400431</v>
      </c>
      <c r="L27" s="14">
        <f t="shared" ref="L27:L43" si="12">100*K27/(G27/71.8444*55.845*10000)</f>
        <v>1.0910304322851268</v>
      </c>
      <c r="M27" s="29">
        <v>188.2609035683696</v>
      </c>
      <c r="N27" s="37">
        <v>132.17357030913448</v>
      </c>
      <c r="O27" s="29">
        <v>142180.85537504047</v>
      </c>
      <c r="P27" s="29">
        <v>247591.19410039598</v>
      </c>
      <c r="Q27" s="35">
        <v>1813.7803917426954</v>
      </c>
      <c r="R27" s="15">
        <v>7.2083065749826281</v>
      </c>
      <c r="S27" s="15">
        <v>4.2054515777920534</v>
      </c>
      <c r="T27" s="15">
        <v>5.0971425900044842</v>
      </c>
      <c r="U27" s="29">
        <v>127.85928453882036</v>
      </c>
      <c r="V27" s="29">
        <v>176.12280924961331</v>
      </c>
      <c r="W27" s="29">
        <v>1760.3623055089406</v>
      </c>
      <c r="X27" s="29">
        <v>168.56399469218377</v>
      </c>
      <c r="Y27" s="15">
        <v>80.004850998953202</v>
      </c>
      <c r="Z27" s="14">
        <v>78.389233901923433</v>
      </c>
      <c r="AA27" s="14">
        <v>10.760188704918011</v>
      </c>
      <c r="AB27" s="14">
        <v>11.855604205471307</v>
      </c>
      <c r="AC27" s="23">
        <v>1.2756853846169085</v>
      </c>
    </row>
    <row r="28" spans="2:29" s="2" customFormat="1" ht="13.2">
      <c r="B28" s="122"/>
      <c r="C28" s="120"/>
      <c r="D28" s="16" t="s">
        <v>80</v>
      </c>
      <c r="E28" s="17">
        <v>38.7986</v>
      </c>
      <c r="F28" s="17">
        <v>41.639099999999999</v>
      </c>
      <c r="G28" s="17">
        <v>18.686499999999999</v>
      </c>
      <c r="H28" s="99">
        <v>0.20119999999999999</v>
      </c>
      <c r="I28" s="13">
        <f t="shared" si="6"/>
        <v>99.325400000000002</v>
      </c>
      <c r="J28" s="13">
        <f t="shared" si="10"/>
        <v>79.88753911132001</v>
      </c>
      <c r="K28" s="29">
        <f t="shared" si="11"/>
        <v>1437.968079604829</v>
      </c>
      <c r="L28" s="14">
        <f t="shared" si="12"/>
        <v>0.98998794727573647</v>
      </c>
      <c r="M28" s="29">
        <v>175.84922276934307</v>
      </c>
      <c r="N28" s="37">
        <v>138.94434191300834</v>
      </c>
      <c r="O28" s="29">
        <v>143869.1204745195</v>
      </c>
      <c r="P28" s="29">
        <v>251093.55453746987</v>
      </c>
      <c r="Q28" s="35">
        <v>1835.9170567313452</v>
      </c>
      <c r="R28" s="15">
        <v>6.0433628315158376</v>
      </c>
      <c r="S28" s="15">
        <v>4.4188043900313607</v>
      </c>
      <c r="T28" s="15">
        <v>5.8919190308824945</v>
      </c>
      <c r="U28" s="29">
        <v>142.60921049200064</v>
      </c>
      <c r="V28" s="29">
        <v>177.29778023112408</v>
      </c>
      <c r="W28" s="29">
        <v>1492.6290059373143</v>
      </c>
      <c r="X28" s="29">
        <v>174.24290053649713</v>
      </c>
      <c r="Y28" s="15">
        <v>80.040700298121152</v>
      </c>
      <c r="Z28" s="14">
        <v>78.363627565323213</v>
      </c>
      <c r="AA28" s="14">
        <v>10.536538654249455</v>
      </c>
      <c r="AB28" s="14">
        <v>12.111209129644822</v>
      </c>
      <c r="AC28" s="23">
        <v>1.2761022314420156</v>
      </c>
    </row>
    <row r="29" spans="2:29" s="2" customFormat="1" ht="13.2">
      <c r="B29" s="122"/>
      <c r="C29" s="120"/>
      <c r="D29" s="16" t="s">
        <v>81</v>
      </c>
      <c r="E29" s="17">
        <v>38.851500000000001</v>
      </c>
      <c r="F29" s="17">
        <v>41.446899999999999</v>
      </c>
      <c r="G29" s="17">
        <v>18.683900000000001</v>
      </c>
      <c r="H29" s="99">
        <v>0.21190000000000001</v>
      </c>
      <c r="I29" s="13">
        <f t="shared" si="6"/>
        <v>99.194200000000009</v>
      </c>
      <c r="J29" s="13">
        <f t="shared" si="10"/>
        <v>79.815341901732111</v>
      </c>
      <c r="K29" s="29">
        <f t="shared" si="11"/>
        <v>1514.4405371186049</v>
      </c>
      <c r="L29" s="14">
        <f t="shared" si="12"/>
        <v>1.0427815020764333</v>
      </c>
      <c r="M29" s="29">
        <v>199.28742294095133</v>
      </c>
      <c r="N29" s="37">
        <v>141.53322312359546</v>
      </c>
      <c r="O29" s="29">
        <v>144239.52836739962</v>
      </c>
      <c r="P29" s="29">
        <v>249934.54338732248</v>
      </c>
      <c r="Q29" s="35">
        <v>1855.6144744003852</v>
      </c>
      <c r="R29" s="15">
        <v>5.9454209576646004</v>
      </c>
      <c r="S29" s="15">
        <v>4.0018583358995583</v>
      </c>
      <c r="T29" s="15">
        <v>5.4946387545492783</v>
      </c>
      <c r="U29" s="29">
        <v>133.64449577520932</v>
      </c>
      <c r="V29" s="29">
        <v>180.4376044856142</v>
      </c>
      <c r="W29" s="29">
        <v>1829.0013308531966</v>
      </c>
      <c r="X29" s="29">
        <v>172.26799336162398</v>
      </c>
      <c r="Y29" s="15">
        <v>79.92546193811333</v>
      </c>
      <c r="Z29" s="14">
        <v>77.731409383411133</v>
      </c>
      <c r="AA29" s="14">
        <v>10.771672892857643</v>
      </c>
      <c r="AB29" s="14">
        <v>11.943188896377398</v>
      </c>
      <c r="AC29" s="23">
        <v>1.2864812408938679</v>
      </c>
    </row>
    <row r="30" spans="2:29" s="2" customFormat="1" ht="13.2">
      <c r="B30" s="122"/>
      <c r="C30" s="120"/>
      <c r="D30" s="16" t="s">
        <v>82</v>
      </c>
      <c r="E30" s="17">
        <v>38.738799999999998</v>
      </c>
      <c r="F30" s="17">
        <v>41.438899999999997</v>
      </c>
      <c r="G30" s="17">
        <v>18.860299999999999</v>
      </c>
      <c r="H30" s="99">
        <v>0.21029999999999999</v>
      </c>
      <c r="I30" s="13">
        <f t="shared" si="6"/>
        <v>99.248299999999986</v>
      </c>
      <c r="J30" s="13">
        <f t="shared" si="10"/>
        <v>79.660400328913454</v>
      </c>
      <c r="K30" s="29">
        <f t="shared" si="11"/>
        <v>1503.005403284769</v>
      </c>
      <c r="L30" s="14">
        <f t="shared" si="12"/>
        <v>1.0252282680576301</v>
      </c>
      <c r="M30" s="29">
        <v>197.47754689395924</v>
      </c>
      <c r="N30" s="37">
        <v>146.64476655183077</v>
      </c>
      <c r="O30" s="29">
        <v>143012.37058826161</v>
      </c>
      <c r="P30" s="29">
        <v>249886.30150802393</v>
      </c>
      <c r="Q30" s="35">
        <v>1838.8433565387488</v>
      </c>
      <c r="R30" s="15">
        <v>6.390439961515396</v>
      </c>
      <c r="S30" s="15">
        <v>4.0324833537147695</v>
      </c>
      <c r="T30" s="15">
        <v>5.113832516570227</v>
      </c>
      <c r="U30" s="29">
        <v>130.55982916708828</v>
      </c>
      <c r="V30" s="29">
        <v>180.62485252607445</v>
      </c>
      <c r="W30" s="29">
        <v>1807.744498238573</v>
      </c>
      <c r="X30" s="29">
        <v>173.97882962972633</v>
      </c>
      <c r="Y30" s="15">
        <v>80.059118373707307</v>
      </c>
      <c r="Z30" s="14">
        <v>77.773003382655446</v>
      </c>
      <c r="AA30" s="14">
        <v>10.569351227688456</v>
      </c>
      <c r="AB30" s="14">
        <v>12.165299331385704</v>
      </c>
      <c r="AC30" s="23">
        <v>1.2857932142337904</v>
      </c>
    </row>
    <row r="31" spans="2:29" s="2" customFormat="1" ht="13.2">
      <c r="B31" s="122"/>
      <c r="C31" s="120"/>
      <c r="D31" s="16" t="s">
        <v>83</v>
      </c>
      <c r="E31" s="17">
        <v>38.727800000000002</v>
      </c>
      <c r="F31" s="17">
        <v>41.317500000000003</v>
      </c>
      <c r="G31" s="17">
        <v>18.769600000000001</v>
      </c>
      <c r="H31" s="99">
        <v>0.20699999999999999</v>
      </c>
      <c r="I31" s="13">
        <f t="shared" si="6"/>
        <v>99.021899999999988</v>
      </c>
      <c r="J31" s="13">
        <f t="shared" si="10"/>
        <v>79.690953163111573</v>
      </c>
      <c r="K31" s="29">
        <f t="shared" si="11"/>
        <v>1479.4204397524832</v>
      </c>
      <c r="L31" s="14">
        <f t="shared" si="12"/>
        <v>1.014016972188422</v>
      </c>
      <c r="M31" s="29">
        <v>164.43132784423616</v>
      </c>
      <c r="N31" s="37">
        <v>125.67815992423026</v>
      </c>
      <c r="O31" s="29">
        <v>142532.44362817775</v>
      </c>
      <c r="P31" s="29">
        <v>249154.23098966866</v>
      </c>
      <c r="Q31" s="35">
        <v>1827.1732169160348</v>
      </c>
      <c r="R31" s="15">
        <v>12.148307038731202</v>
      </c>
      <c r="S31" s="15">
        <v>4.2151970527172207</v>
      </c>
      <c r="T31" s="15">
        <v>4.6608618335648799</v>
      </c>
      <c r="U31" s="29">
        <v>126.42381725831483</v>
      </c>
      <c r="V31" s="29">
        <v>179.32295551977384</v>
      </c>
      <c r="W31" s="29">
        <v>1785.1272587634314</v>
      </c>
      <c r="X31" s="29">
        <v>167.6237311717943</v>
      </c>
      <c r="Y31" s="15">
        <v>80.06594346043731</v>
      </c>
      <c r="Z31" s="14">
        <v>78.007077987246802</v>
      </c>
      <c r="AA31" s="14">
        <v>10.900444729054506</v>
      </c>
      <c r="AB31" s="14">
        <v>11.760391311964861</v>
      </c>
      <c r="AC31" s="23">
        <v>1.281934954881258</v>
      </c>
    </row>
    <row r="32" spans="2:29" s="2" customFormat="1" ht="13.2">
      <c r="B32" s="122"/>
      <c r="C32" s="120"/>
      <c r="D32" s="16" t="s">
        <v>84</v>
      </c>
      <c r="E32" s="17">
        <v>38.924700000000001</v>
      </c>
      <c r="F32" s="17">
        <v>41.613399999999999</v>
      </c>
      <c r="G32" s="17">
        <v>18.5913</v>
      </c>
      <c r="H32" s="99">
        <v>0.21010000000000001</v>
      </c>
      <c r="I32" s="13">
        <f t="shared" si="6"/>
        <v>99.339500000000001</v>
      </c>
      <c r="J32" s="13">
        <f t="shared" si="10"/>
        <v>79.959588071638706</v>
      </c>
      <c r="K32" s="29">
        <f t="shared" si="11"/>
        <v>1501.5760115555399</v>
      </c>
      <c r="L32" s="14">
        <f t="shared" si="12"/>
        <v>1.0390733100279432</v>
      </c>
      <c r="M32" s="29">
        <v>192.37564149230377</v>
      </c>
      <c r="N32" s="37">
        <v>136.45060314595514</v>
      </c>
      <c r="O32" s="29">
        <v>143699.00831486887</v>
      </c>
      <c r="P32" s="29">
        <v>250938.5775002233</v>
      </c>
      <c r="Q32" s="35">
        <v>1840.0840854872181</v>
      </c>
      <c r="R32" s="15">
        <v>4.0586339020797508</v>
      </c>
      <c r="S32" s="15">
        <v>4.1931754948202373</v>
      </c>
      <c r="T32" s="15">
        <v>5.551523302104779</v>
      </c>
      <c r="U32" s="29">
        <v>134.32258216668848</v>
      </c>
      <c r="V32" s="29">
        <v>178.62025325317728</v>
      </c>
      <c r="W32" s="29">
        <v>1830.8370222543283</v>
      </c>
      <c r="X32" s="29">
        <v>167.68639023375761</v>
      </c>
      <c r="Y32" s="15">
        <v>80.049736295244713</v>
      </c>
      <c r="Z32" s="14">
        <v>78.093718351365553</v>
      </c>
      <c r="AA32" s="14">
        <v>10.973365715143073</v>
      </c>
      <c r="AB32" s="14">
        <v>11.669279572641747</v>
      </c>
      <c r="AC32" s="23">
        <v>1.2805127238284639</v>
      </c>
    </row>
    <row r="33" spans="2:29" s="2" customFormat="1" ht="13.2">
      <c r="B33" s="122"/>
      <c r="C33" s="120"/>
      <c r="D33" s="16" t="s">
        <v>85</v>
      </c>
      <c r="E33" s="17">
        <v>38.926099999999998</v>
      </c>
      <c r="F33" s="17">
        <v>41.495899999999999</v>
      </c>
      <c r="G33" s="17">
        <v>18.722799999999999</v>
      </c>
      <c r="H33" s="99">
        <v>0.21390000000000001</v>
      </c>
      <c r="I33" s="13">
        <f t="shared" si="6"/>
        <v>99.358699999999999</v>
      </c>
      <c r="J33" s="13">
        <f t="shared" si="10"/>
        <v>79.800865928032167</v>
      </c>
      <c r="K33" s="29">
        <f t="shared" si="11"/>
        <v>1528.7344544108994</v>
      </c>
      <c r="L33" s="14">
        <f t="shared" si="12"/>
        <v>1.0504366900193383</v>
      </c>
      <c r="M33" s="29">
        <v>194.5546485263059</v>
      </c>
      <c r="N33" s="37">
        <v>136.14979151625377</v>
      </c>
      <c r="O33" s="29">
        <v>143554.40615620033</v>
      </c>
      <c r="P33" s="29">
        <v>250230.02489802599</v>
      </c>
      <c r="Q33" s="35">
        <v>1870.8155743977827</v>
      </c>
      <c r="R33" s="15">
        <v>17.650588976154172</v>
      </c>
      <c r="S33" s="15">
        <v>4.210110156510849</v>
      </c>
      <c r="T33" s="15">
        <v>5.0675200399474321</v>
      </c>
      <c r="U33" s="29">
        <v>128.7509870519813</v>
      </c>
      <c r="V33" s="29">
        <v>180.97074980965223</v>
      </c>
      <c r="W33" s="29">
        <v>1754.0301404799663</v>
      </c>
      <c r="X33" s="29">
        <v>174.06049779346259</v>
      </c>
      <c r="Y33" s="15">
        <v>80.020641774357287</v>
      </c>
      <c r="Z33" s="14">
        <v>76.733595828872993</v>
      </c>
      <c r="AA33" s="14">
        <v>10.748076663653247</v>
      </c>
      <c r="AB33" s="14">
        <v>12.125054357723359</v>
      </c>
      <c r="AC33" s="23">
        <v>1.3032101378777354</v>
      </c>
    </row>
    <row r="34" spans="2:29" s="2" customFormat="1" ht="13.2">
      <c r="B34" s="122"/>
      <c r="C34" s="120"/>
      <c r="D34" s="16" t="s">
        <v>86</v>
      </c>
      <c r="E34" s="17">
        <v>38.8401</v>
      </c>
      <c r="F34" s="17">
        <v>41.503700000000002</v>
      </c>
      <c r="G34" s="17">
        <v>18.870200000000001</v>
      </c>
      <c r="H34" s="99">
        <v>0.2122</v>
      </c>
      <c r="I34" s="13">
        <f t="shared" si="6"/>
        <v>99.426199999999994</v>
      </c>
      <c r="J34" s="13">
        <f t="shared" si="10"/>
        <v>79.677209445602017</v>
      </c>
      <c r="K34" s="29">
        <f t="shared" si="11"/>
        <v>1516.5846247124489</v>
      </c>
      <c r="L34" s="14">
        <f t="shared" si="12"/>
        <v>1.0339481785902163</v>
      </c>
      <c r="M34" s="29">
        <v>177.20426301847795</v>
      </c>
      <c r="N34" s="37">
        <v>129.01024966155603</v>
      </c>
      <c r="O34" s="29">
        <v>140914.78959395067</v>
      </c>
      <c r="P34" s="29">
        <v>250277.06073034211</v>
      </c>
      <c r="Q34" s="35">
        <v>1822.5753300348524</v>
      </c>
      <c r="R34" s="15">
        <v>5.2331340074302659</v>
      </c>
      <c r="S34" s="15">
        <v>4.0176040843367078</v>
      </c>
      <c r="T34" s="15">
        <v>4.8384345356745344</v>
      </c>
      <c r="U34" s="29">
        <v>121.77927991490269</v>
      </c>
      <c r="V34" s="29">
        <v>175.20974897394919</v>
      </c>
      <c r="W34" s="29">
        <v>1804.9462149005121</v>
      </c>
      <c r="X34" s="29">
        <v>166.87329441718461</v>
      </c>
      <c r="Y34" s="15">
        <v>80.318670312436865</v>
      </c>
      <c r="Z34" s="14">
        <v>77.316304720999383</v>
      </c>
      <c r="AA34" s="14">
        <v>10.921911360354636</v>
      </c>
      <c r="AB34" s="14">
        <v>11.842141970905537</v>
      </c>
      <c r="AC34" s="23">
        <v>1.2933882492296562</v>
      </c>
    </row>
    <row r="35" spans="2:29" s="2" customFormat="1" ht="13.2">
      <c r="B35" s="122"/>
      <c r="C35" s="120"/>
      <c r="D35" s="16" t="s">
        <v>87</v>
      </c>
      <c r="E35" s="17">
        <v>38.814500000000002</v>
      </c>
      <c r="F35" s="17">
        <v>40.921999999999997</v>
      </c>
      <c r="G35" s="17">
        <v>19.398499999999999</v>
      </c>
      <c r="H35" s="99">
        <v>0.2205</v>
      </c>
      <c r="I35" s="13">
        <f t="shared" si="6"/>
        <v>99.355500000000006</v>
      </c>
      <c r="J35" s="13">
        <f t="shared" si="10"/>
        <v>78.993175432184103</v>
      </c>
      <c r="K35" s="29">
        <f t="shared" si="11"/>
        <v>1575.9043814754714</v>
      </c>
      <c r="L35" s="14">
        <f t="shared" si="12"/>
        <v>1.0451300639540737</v>
      </c>
      <c r="M35" s="29">
        <v>151.91760979526617</v>
      </c>
      <c r="N35" s="37">
        <v>109.22022286726745</v>
      </c>
      <c r="O35" s="29">
        <v>140217.09391219707</v>
      </c>
      <c r="P35" s="29">
        <v>246769.27308184709</v>
      </c>
      <c r="Q35" s="35">
        <v>1808.6283200949672</v>
      </c>
      <c r="R35" s="15">
        <v>15.965427121287599</v>
      </c>
      <c r="S35" s="15">
        <v>3.8583329327584459</v>
      </c>
      <c r="T35" s="15">
        <v>4.9165617616201507</v>
      </c>
      <c r="U35" s="29">
        <v>114.10193649522465</v>
      </c>
      <c r="V35" s="29">
        <v>172.83097561978818</v>
      </c>
      <c r="W35" s="29">
        <v>1674.3098298205175</v>
      </c>
      <c r="X35" s="29">
        <v>166.72420333448696</v>
      </c>
      <c r="Y35" s="15">
        <v>80.173607431871645</v>
      </c>
      <c r="Z35" s="14">
        <v>77.526760116658224</v>
      </c>
      <c r="AA35" s="14">
        <v>10.84802496531619</v>
      </c>
      <c r="AB35" s="14">
        <v>11.890433518675581</v>
      </c>
      <c r="AC35" s="23">
        <v>1.2898771965902511</v>
      </c>
    </row>
    <row r="36" spans="2:29" s="2" customFormat="1" ht="13.2">
      <c r="B36" s="122"/>
      <c r="C36" s="120"/>
      <c r="D36" s="16" t="s">
        <v>88</v>
      </c>
      <c r="E36" s="17">
        <v>38.582999999999998</v>
      </c>
      <c r="F36" s="17">
        <v>40.3992</v>
      </c>
      <c r="G36" s="17">
        <v>19.991399999999999</v>
      </c>
      <c r="H36" s="99">
        <v>0.24479999999999999</v>
      </c>
      <c r="I36" s="13">
        <f t="shared" si="6"/>
        <v>99.218400000000003</v>
      </c>
      <c r="J36" s="13">
        <f t="shared" si="10"/>
        <v>78.271347576514628</v>
      </c>
      <c r="K36" s="29">
        <f t="shared" si="11"/>
        <v>1749.5754765768495</v>
      </c>
      <c r="L36" s="14">
        <f t="shared" si="12"/>
        <v>1.125895544963265</v>
      </c>
      <c r="M36" s="29">
        <v>178.28284053001144</v>
      </c>
      <c r="N36" s="37">
        <v>145.6128837891878</v>
      </c>
      <c r="O36" s="29">
        <v>142228.34513039832</v>
      </c>
      <c r="P36" s="29">
        <v>243616.66626968767</v>
      </c>
      <c r="Q36" s="35">
        <v>1813.3225405358348</v>
      </c>
      <c r="R36" s="15">
        <v>6.8968580034148372</v>
      </c>
      <c r="S36" s="15">
        <v>4.1257152280607556</v>
      </c>
      <c r="T36" s="15">
        <v>5.1749942593927338</v>
      </c>
      <c r="U36" s="29">
        <v>130.30860445926282</v>
      </c>
      <c r="V36" s="29">
        <v>175.20997151083324</v>
      </c>
      <c r="W36" s="29">
        <v>1726.5779789432918</v>
      </c>
      <c r="X36" s="29">
        <v>168.94234332656322</v>
      </c>
      <c r="Y36" s="15">
        <v>79.739317496223023</v>
      </c>
      <c r="Z36" s="14">
        <v>78.435215992169816</v>
      </c>
      <c r="AA36" s="14">
        <v>10.733381015265708</v>
      </c>
      <c r="AB36" s="14">
        <v>11.878247136439144</v>
      </c>
      <c r="AC36" s="23">
        <v>1.2749375230889017</v>
      </c>
    </row>
    <row r="37" spans="2:29" s="2" customFormat="1" ht="13.2">
      <c r="B37" s="122"/>
      <c r="C37" s="120"/>
      <c r="D37" s="16" t="s">
        <v>89</v>
      </c>
      <c r="E37" s="17">
        <v>38.682000000000002</v>
      </c>
      <c r="F37" s="17">
        <v>41.500599999999999</v>
      </c>
      <c r="G37" s="17">
        <v>18.774699999999999</v>
      </c>
      <c r="H37" s="99">
        <v>0.2114</v>
      </c>
      <c r="I37" s="13">
        <f t="shared" si="6"/>
        <v>99.168700000000001</v>
      </c>
      <c r="J37" s="13">
        <f t="shared" si="10"/>
        <v>79.758037051693336</v>
      </c>
      <c r="K37" s="29">
        <f t="shared" si="11"/>
        <v>1510.8670577955311</v>
      </c>
      <c r="L37" s="14">
        <f t="shared" si="12"/>
        <v>1.0352896514103462</v>
      </c>
      <c r="M37" s="29">
        <v>185.07290097517469</v>
      </c>
      <c r="N37" s="37">
        <v>142.06325732936665</v>
      </c>
      <c r="O37" s="29">
        <v>142631.35478434907</v>
      </c>
      <c r="P37" s="29">
        <v>250258.3670021139</v>
      </c>
      <c r="Q37" s="35">
        <v>1831.3080351514329</v>
      </c>
      <c r="R37" s="15">
        <v>8.2577688852800772</v>
      </c>
      <c r="S37" s="15">
        <v>4.0573209414782356</v>
      </c>
      <c r="T37" s="15">
        <v>5.4705631759759781</v>
      </c>
      <c r="U37" s="29">
        <v>131.73950015474139</v>
      </c>
      <c r="V37" s="29">
        <v>177.42937394841445</v>
      </c>
      <c r="W37" s="29">
        <v>1775.9195690582126</v>
      </c>
      <c r="X37" s="29">
        <v>171.36551522100973</v>
      </c>
      <c r="Y37" s="15">
        <v>80.125377607710192</v>
      </c>
      <c r="Z37" s="14">
        <v>77.884960938619329</v>
      </c>
      <c r="AA37" s="14">
        <v>10.686561020107218</v>
      </c>
      <c r="AB37" s="14">
        <v>12.014575300087779</v>
      </c>
      <c r="AC37" s="23">
        <v>1.2839449207506106</v>
      </c>
    </row>
    <row r="38" spans="2:29" s="2" customFormat="1" ht="13.2">
      <c r="B38" s="122"/>
      <c r="C38" s="120"/>
      <c r="D38" s="16" t="s">
        <v>90</v>
      </c>
      <c r="E38" s="17">
        <v>38.907899999999998</v>
      </c>
      <c r="F38" s="17">
        <v>41.263100000000001</v>
      </c>
      <c r="G38" s="17">
        <v>18.8781</v>
      </c>
      <c r="H38" s="99">
        <v>0.2177</v>
      </c>
      <c r="I38" s="13">
        <f t="shared" si="6"/>
        <v>99.266799999999989</v>
      </c>
      <c r="J38" s="13">
        <f t="shared" si="10"/>
        <v>79.576102120614621</v>
      </c>
      <c r="K38" s="29">
        <f t="shared" si="11"/>
        <v>1555.8928972662588</v>
      </c>
      <c r="L38" s="14">
        <f t="shared" si="12"/>
        <v>1.0603031285492519</v>
      </c>
      <c r="M38" s="29">
        <v>181.17776382657757</v>
      </c>
      <c r="N38" s="37">
        <v>140.66639883895039</v>
      </c>
      <c r="O38" s="29">
        <v>141847.77172756332</v>
      </c>
      <c r="P38" s="29">
        <v>248826.18621043858</v>
      </c>
      <c r="Q38" s="35">
        <v>1836.7591222515925</v>
      </c>
      <c r="R38" s="15">
        <v>6.3188345604380007</v>
      </c>
      <c r="S38" s="15">
        <v>3.9789389808640458</v>
      </c>
      <c r="T38" s="15">
        <v>5.1949109733898817</v>
      </c>
      <c r="U38" s="29">
        <v>132.62682895723779</v>
      </c>
      <c r="V38" s="29">
        <v>175.52874401516021</v>
      </c>
      <c r="W38" s="29">
        <v>1754.8408692619064</v>
      </c>
      <c r="X38" s="29">
        <v>170.63720291590798</v>
      </c>
      <c r="Y38" s="15">
        <v>80.121709337010799</v>
      </c>
      <c r="Z38" s="14">
        <v>77.227204160379571</v>
      </c>
      <c r="AA38" s="14">
        <v>10.764118790418577</v>
      </c>
      <c r="AB38" s="14">
        <v>12.029600524401497</v>
      </c>
      <c r="AC38" s="23">
        <v>1.2948804904593934</v>
      </c>
    </row>
    <row r="39" spans="2:29" s="2" customFormat="1" ht="13.2">
      <c r="B39" s="122"/>
      <c r="C39" s="120"/>
      <c r="D39" s="16" t="s">
        <v>176</v>
      </c>
      <c r="E39" s="17">
        <v>38.8658</v>
      </c>
      <c r="F39" s="17">
        <v>41.418900000000001</v>
      </c>
      <c r="G39" s="17">
        <v>18.5505</v>
      </c>
      <c r="H39" s="99">
        <v>0.21679999999999999</v>
      </c>
      <c r="I39" s="13">
        <f t="shared" si="6"/>
        <v>99.052000000000007</v>
      </c>
      <c r="J39" s="13">
        <f t="shared" si="10"/>
        <v>79.919690934412145</v>
      </c>
      <c r="K39" s="29">
        <f t="shared" si="11"/>
        <v>1549.4606344847264</v>
      </c>
      <c r="L39" s="14">
        <f t="shared" si="12"/>
        <v>1.0745671357701378</v>
      </c>
      <c r="M39" s="29">
        <v>177.48995833215955</v>
      </c>
      <c r="N39" s="37">
        <v>126.63999081084337</v>
      </c>
      <c r="O39" s="29">
        <v>144307.5544664191</v>
      </c>
      <c r="P39" s="29">
        <v>249765.69680977758</v>
      </c>
      <c r="Q39" s="35">
        <v>1843.3136642452839</v>
      </c>
      <c r="R39" s="15">
        <v>13.261071071889948</v>
      </c>
      <c r="S39" s="15">
        <v>4.1705514665169074</v>
      </c>
      <c r="T39" s="15">
        <v>4.8150483716313177</v>
      </c>
      <c r="U39" s="29">
        <v>121.77212637894363</v>
      </c>
      <c r="V39" s="29">
        <v>178.16637645166685</v>
      </c>
      <c r="W39" s="29">
        <v>1769.7089093610748</v>
      </c>
      <c r="X39" s="29">
        <v>171.60504799323363</v>
      </c>
      <c r="Y39" s="15">
        <v>79.907047582514792</v>
      </c>
      <c r="Z39" s="14">
        <v>78.287031266327418</v>
      </c>
      <c r="AA39" s="14">
        <v>10.741605132256748</v>
      </c>
      <c r="AB39" s="14">
        <v>11.891619162125483</v>
      </c>
      <c r="AC39" s="23">
        <v>1.2773507742272978</v>
      </c>
    </row>
    <row r="40" spans="2:29" s="2" customFormat="1" ht="13.2">
      <c r="B40" s="122"/>
      <c r="C40" s="120"/>
      <c r="D40" s="16" t="s">
        <v>91</v>
      </c>
      <c r="E40" s="17">
        <v>39.0871</v>
      </c>
      <c r="F40" s="17">
        <v>41.534799999999997</v>
      </c>
      <c r="G40" s="17">
        <v>18.560300000000002</v>
      </c>
      <c r="H40" s="99">
        <v>0.20860000000000001</v>
      </c>
      <c r="I40" s="13">
        <f t="shared" si="6"/>
        <v>99.390799999999999</v>
      </c>
      <c r="J40" s="13">
        <f t="shared" si="10"/>
        <v>79.956034263932835</v>
      </c>
      <c r="K40" s="29">
        <f t="shared" si="11"/>
        <v>1490.8555735863188</v>
      </c>
      <c r="L40" s="14">
        <f t="shared" si="12"/>
        <v>1.0333779930166189</v>
      </c>
      <c r="M40" s="29">
        <v>172.94901450936334</v>
      </c>
      <c r="N40" s="37">
        <v>117.91665447196719</v>
      </c>
      <c r="O40" s="29">
        <v>144142.73350421526</v>
      </c>
      <c r="P40" s="29">
        <v>250464.60103611514</v>
      </c>
      <c r="Q40" s="35">
        <v>1849.0759104994556</v>
      </c>
      <c r="R40" s="15">
        <v>15.22711812724925</v>
      </c>
      <c r="S40" s="15">
        <v>3.8993127341817093</v>
      </c>
      <c r="T40" s="15">
        <v>5.5217155770530777</v>
      </c>
      <c r="U40" s="29">
        <v>117.60705886611248</v>
      </c>
      <c r="V40" s="29">
        <v>178.24787193312321</v>
      </c>
      <c r="W40" s="29">
        <v>1828.8204082556499</v>
      </c>
      <c r="X40" s="29">
        <v>171.22100183916618</v>
      </c>
      <c r="Y40" s="15">
        <v>79.970186556127558</v>
      </c>
      <c r="Z40" s="14">
        <v>77.953929682249083</v>
      </c>
      <c r="AA40" s="14">
        <v>10.799352244395561</v>
      </c>
      <c r="AB40" s="14">
        <v>11.87857325004587</v>
      </c>
      <c r="AC40" s="23">
        <v>1.2828089668809992</v>
      </c>
    </row>
    <row r="41" spans="2:29" s="2" customFormat="1" ht="13.2">
      <c r="B41" s="122"/>
      <c r="C41" s="120"/>
      <c r="D41" s="16" t="s">
        <v>92</v>
      </c>
      <c r="E41" s="17">
        <v>38.911299999999997</v>
      </c>
      <c r="F41" s="17">
        <v>41.487499999999997</v>
      </c>
      <c r="G41" s="17">
        <v>18.8126</v>
      </c>
      <c r="H41" s="99">
        <v>0.21290000000000001</v>
      </c>
      <c r="I41" s="13">
        <f t="shared" si="6"/>
        <v>99.424300000000002</v>
      </c>
      <c r="J41" s="13">
        <f t="shared" si="10"/>
        <v>79.720356121263052</v>
      </c>
      <c r="K41" s="29">
        <f t="shared" si="11"/>
        <v>1521.587495764752</v>
      </c>
      <c r="L41" s="14">
        <f t="shared" si="12"/>
        <v>1.0405351032430379</v>
      </c>
      <c r="M41" s="29">
        <v>177.98747791236588</v>
      </c>
      <c r="N41" s="37">
        <v>114.33336257722934</v>
      </c>
      <c r="O41" s="29">
        <v>141180.87701818167</v>
      </c>
      <c r="P41" s="29">
        <v>250179.37092476254</v>
      </c>
      <c r="Q41" s="35">
        <v>1818.5565716993867</v>
      </c>
      <c r="R41" s="15">
        <v>11.299126739302567</v>
      </c>
      <c r="S41" s="15">
        <v>3.9583756408876063</v>
      </c>
      <c r="T41" s="15">
        <v>5.0144441856935318</v>
      </c>
      <c r="U41" s="29">
        <v>120.94594134266525</v>
      </c>
      <c r="V41" s="29">
        <v>176.2814324647743</v>
      </c>
      <c r="W41" s="29">
        <v>1786.0391374490753</v>
      </c>
      <c r="X41" s="29">
        <v>173.55911592895998</v>
      </c>
      <c r="Y41" s="15">
        <v>80.282652593672026</v>
      </c>
      <c r="Z41" s="14">
        <v>77.633480978957039</v>
      </c>
      <c r="AA41" s="14">
        <v>10.478023939945313</v>
      </c>
      <c r="AB41" s="14">
        <v>12.293387007831702</v>
      </c>
      <c r="AC41" s="23">
        <v>1.2881040337107326</v>
      </c>
    </row>
    <row r="42" spans="2:29" s="2" customFormat="1" ht="13.2">
      <c r="B42" s="122"/>
      <c r="C42" s="120"/>
      <c r="D42" s="16" t="s">
        <v>93</v>
      </c>
      <c r="E42" s="17">
        <v>39.052999999999997</v>
      </c>
      <c r="F42" s="17">
        <v>41.732500000000002</v>
      </c>
      <c r="G42" s="17">
        <v>18.545400000000001</v>
      </c>
      <c r="H42" s="99">
        <v>0.21390000000000001</v>
      </c>
      <c r="I42" s="13">
        <f t="shared" si="6"/>
        <v>99.544799999999995</v>
      </c>
      <c r="J42" s="13">
        <f t="shared" si="10"/>
        <v>80.044859582013757</v>
      </c>
      <c r="K42" s="29">
        <f t="shared" si="11"/>
        <v>1528.7344544108994</v>
      </c>
      <c r="L42" s="14">
        <f t="shared" si="12"/>
        <v>1.0604848674007605</v>
      </c>
      <c r="M42" s="29">
        <v>174.71617398953899</v>
      </c>
      <c r="N42" s="37">
        <v>120.86994530657796</v>
      </c>
      <c r="O42" s="29">
        <v>143816.4798437494</v>
      </c>
      <c r="P42" s="29">
        <v>251656.77847828029</v>
      </c>
      <c r="Q42" s="35">
        <v>1836.8113084696533</v>
      </c>
      <c r="R42" s="15">
        <v>4.133932221579486</v>
      </c>
      <c r="S42" s="15">
        <v>3.9153327509844349</v>
      </c>
      <c r="T42" s="15">
        <v>5.3633304051930963</v>
      </c>
      <c r="U42" s="29">
        <v>126.73130351635371</v>
      </c>
      <c r="V42" s="29">
        <v>178.29416084593385</v>
      </c>
      <c r="W42" s="29">
        <v>1866.9287234275821</v>
      </c>
      <c r="X42" s="29">
        <v>169.81634563881892</v>
      </c>
      <c r="Y42" s="15">
        <v>80.082308503548376</v>
      </c>
      <c r="Z42" s="14">
        <v>78.296817523173175</v>
      </c>
      <c r="AA42" s="14">
        <v>10.816457635805879</v>
      </c>
      <c r="AB42" s="14">
        <v>11.807850242428216</v>
      </c>
      <c r="AC42" s="23">
        <v>1.2771911191716498</v>
      </c>
    </row>
    <row r="43" spans="2:29" s="2" customFormat="1" ht="13.2">
      <c r="B43" s="122"/>
      <c r="C43" s="120"/>
      <c r="D43" s="16" t="s">
        <v>94</v>
      </c>
      <c r="E43" s="17">
        <v>38.993000000000002</v>
      </c>
      <c r="F43" s="17">
        <v>41.54</v>
      </c>
      <c r="G43" s="17">
        <v>18.668399999999998</v>
      </c>
      <c r="H43" s="99">
        <v>0.20930000000000001</v>
      </c>
      <c r="I43" s="13">
        <f t="shared" si="6"/>
        <v>99.410700000000006</v>
      </c>
      <c r="J43" s="13">
        <f t="shared" si="10"/>
        <v>79.864814648812825</v>
      </c>
      <c r="K43" s="29">
        <f t="shared" si="11"/>
        <v>1495.8584446386219</v>
      </c>
      <c r="L43" s="14">
        <f t="shared" si="12"/>
        <v>1.0308418143720524</v>
      </c>
      <c r="M43" s="29">
        <v>168.97801469239704</v>
      </c>
      <c r="N43" s="37">
        <v>136.01754327440892</v>
      </c>
      <c r="O43" s="29">
        <v>147888.40489517711</v>
      </c>
      <c r="P43" s="29">
        <v>250495.95825765922</v>
      </c>
      <c r="Q43" s="35">
        <v>1872.3842479353405</v>
      </c>
      <c r="R43" s="15">
        <v>21.628890582000661</v>
      </c>
      <c r="S43" s="15">
        <v>3.8455686763582615</v>
      </c>
      <c r="T43" s="15">
        <v>4.6828859993149781</v>
      </c>
      <c r="U43" s="29">
        <v>133.47262978055593</v>
      </c>
      <c r="V43" s="29">
        <v>182.58087126177287</v>
      </c>
      <c r="W43" s="29">
        <v>1847.8497437864469</v>
      </c>
      <c r="X43" s="29">
        <v>202.85174471677863</v>
      </c>
      <c r="Y43" s="15">
        <v>79.558139659123569</v>
      </c>
      <c r="Z43" s="14">
        <v>78.9840039822233</v>
      </c>
      <c r="AA43" s="14">
        <v>9.2303088176518333</v>
      </c>
      <c r="AB43" s="14">
        <v>13.716541527414496</v>
      </c>
      <c r="AC43" s="23">
        <v>1.2660791420818158</v>
      </c>
    </row>
    <row r="44" spans="2:29" s="2" customFormat="1" ht="13.2">
      <c r="B44" s="122"/>
      <c r="C44" s="120"/>
      <c r="D44" s="9" t="s">
        <v>130</v>
      </c>
      <c r="E44" s="8">
        <f>AVERAGE(E26:E43)</f>
        <v>38.84748888888889</v>
      </c>
      <c r="F44" s="8">
        <f t="shared" ref="F44:AC44" si="13">AVERAGE(F26:F43)</f>
        <v>41.362316666666658</v>
      </c>
      <c r="G44" s="8">
        <f t="shared" si="13"/>
        <v>18.858072222222219</v>
      </c>
      <c r="H44" s="96">
        <f t="shared" si="13"/>
        <v>0.21534444444444445</v>
      </c>
      <c r="I44" s="8">
        <f t="shared" si="13"/>
        <v>99.283222222222193</v>
      </c>
      <c r="J44" s="8">
        <f t="shared" si="13"/>
        <v>79.63149315250358</v>
      </c>
      <c r="K44" s="30">
        <f t="shared" si="13"/>
        <v>1539.057839122001</v>
      </c>
      <c r="L44" s="8">
        <f t="shared" si="13"/>
        <v>1.0496024588560129</v>
      </c>
      <c r="M44" s="30">
        <f t="shared" si="13"/>
        <v>179.11420531324018</v>
      </c>
      <c r="N44" s="8">
        <f t="shared" si="13"/>
        <v>132.2812819572377</v>
      </c>
      <c r="O44" s="30">
        <f t="shared" si="13"/>
        <v>143698.29299532826</v>
      </c>
      <c r="P44" s="30">
        <f t="shared" si="13"/>
        <v>249424.48601765564</v>
      </c>
      <c r="Q44" s="30">
        <f t="shared" si="13"/>
        <v>1850.7814329367732</v>
      </c>
      <c r="R44" s="8">
        <f t="shared" si="13"/>
        <v>10.298498300760926</v>
      </c>
      <c r="S44" s="8">
        <f t="shared" si="13"/>
        <v>4.0914794601964424</v>
      </c>
      <c r="T44" s="8">
        <f t="shared" si="13"/>
        <v>5.1595128586260026</v>
      </c>
      <c r="U44" s="30">
        <f t="shared" si="13"/>
        <v>128.73121214241695</v>
      </c>
      <c r="V44" s="30">
        <f t="shared" si="13"/>
        <v>178.04561757957757</v>
      </c>
      <c r="W44" s="30">
        <f t="shared" si="13"/>
        <v>1751.6662448071338</v>
      </c>
      <c r="X44" s="30">
        <f t="shared" si="13"/>
        <v>173.20993299777334</v>
      </c>
      <c r="Y44" s="8">
        <f t="shared" si="13"/>
        <v>79.953918931241375</v>
      </c>
      <c r="Z44" s="8">
        <f t="shared" si="13"/>
        <v>77.674883455873996</v>
      </c>
      <c r="AA44" s="8">
        <f t="shared" si="13"/>
        <v>10.698863593686283</v>
      </c>
      <c r="AB44" s="8">
        <f t="shared" si="13"/>
        <v>12.050628607650294</v>
      </c>
      <c r="AC44" s="8">
        <f t="shared" si="13"/>
        <v>1.2877017609228048</v>
      </c>
    </row>
    <row r="45" spans="2:29" s="2" customFormat="1" thickBot="1">
      <c r="B45" s="122"/>
      <c r="C45" s="121"/>
      <c r="D45" s="11" t="s">
        <v>131</v>
      </c>
      <c r="E45" s="10">
        <f>STDEV(E26:E43)</f>
        <v>0.12802094446699785</v>
      </c>
      <c r="F45" s="10">
        <f t="shared" ref="F45:AC45" si="14">STDEV(F26:F43)</f>
        <v>0.31398688104853684</v>
      </c>
      <c r="G45" s="10">
        <f t="shared" si="14"/>
        <v>0.35528893925856575</v>
      </c>
      <c r="H45" s="97">
        <f t="shared" si="14"/>
        <v>9.7585089399982658E-3</v>
      </c>
      <c r="I45" s="10">
        <f t="shared" si="14"/>
        <v>0.13824805734431558</v>
      </c>
      <c r="J45" s="10">
        <f t="shared" si="14"/>
        <v>0.42618118645207609</v>
      </c>
      <c r="K45" s="31">
        <f t="shared" si="14"/>
        <v>69.743659842225938</v>
      </c>
      <c r="L45" s="10">
        <f t="shared" si="14"/>
        <v>3.2234641314350748E-2</v>
      </c>
      <c r="M45" s="31">
        <f t="shared" si="14"/>
        <v>12.335913452686238</v>
      </c>
      <c r="N45" s="10">
        <f t="shared" si="14"/>
        <v>11.065109407336218</v>
      </c>
      <c r="O45" s="31">
        <f t="shared" si="14"/>
        <v>3144.2642087578615</v>
      </c>
      <c r="P45" s="31">
        <f t="shared" si="14"/>
        <v>1893.4146521085011</v>
      </c>
      <c r="Q45" s="31">
        <f t="shared" si="14"/>
        <v>64.535847673818168</v>
      </c>
      <c r="R45" s="10">
        <f t="shared" si="14"/>
        <v>5.4392389989589791</v>
      </c>
      <c r="S45" s="10">
        <f t="shared" si="14"/>
        <v>0.1881797369281121</v>
      </c>
      <c r="T45" s="10">
        <f t="shared" si="14"/>
        <v>0.33348579119721616</v>
      </c>
      <c r="U45" s="31">
        <f t="shared" si="14"/>
        <v>7.5900183938099142</v>
      </c>
      <c r="V45" s="31">
        <f t="shared" si="14"/>
        <v>2.5883147222270866</v>
      </c>
      <c r="W45" s="31">
        <f t="shared" si="14"/>
        <v>114.90420968963673</v>
      </c>
      <c r="X45" s="31">
        <f t="shared" si="14"/>
        <v>8.5793754606206125</v>
      </c>
      <c r="Y45" s="10">
        <f t="shared" si="14"/>
        <v>0.35370452448876266</v>
      </c>
      <c r="Z45" s="10">
        <f t="shared" si="14"/>
        <v>1.1641516438945683</v>
      </c>
      <c r="AA45" s="10">
        <f t="shared" si="14"/>
        <v>0.40879513051065719</v>
      </c>
      <c r="AB45" s="10">
        <f t="shared" si="14"/>
        <v>0.44393727085629225</v>
      </c>
      <c r="AC45" s="10">
        <f t="shared" si="14"/>
        <v>2.0091114397110747E-2</v>
      </c>
    </row>
    <row r="46" spans="2:29" s="2" customFormat="1" ht="13.2">
      <c r="B46" s="122"/>
      <c r="C46" s="119" t="s">
        <v>133</v>
      </c>
      <c r="D46" s="24" t="s">
        <v>95</v>
      </c>
      <c r="E46" s="25">
        <v>38.4771</v>
      </c>
      <c r="F46" s="25">
        <v>40.079300000000003</v>
      </c>
      <c r="G46" s="25">
        <v>20.385300000000001</v>
      </c>
      <c r="H46" s="98">
        <v>0.1865</v>
      </c>
      <c r="I46" s="13">
        <f t="shared" ref="I46:I62" si="15">SUM(E46:H46)</f>
        <v>99.128199999999993</v>
      </c>
      <c r="J46" s="13">
        <f t="shared" ref="J46" si="16">F46/40.3044/(F46/40.3044+G46/71.8444)*100</f>
        <v>77.800670503598056</v>
      </c>
      <c r="K46" s="29">
        <f t="shared" ref="K46" si="17">H46/(40.078+15.999)*40.078*10000</f>
        <v>1332.9077875064643</v>
      </c>
      <c r="L46" s="14">
        <f t="shared" ref="L46" si="18">100*K46/(G46/71.8444*55.845*10000)</f>
        <v>0.84118520406341046</v>
      </c>
      <c r="M46" s="28">
        <v>181.27479431150545</v>
      </c>
      <c r="N46" s="36">
        <v>82.954301240286597</v>
      </c>
      <c r="O46" s="28">
        <v>152823.6657391082</v>
      </c>
      <c r="P46" s="28">
        <v>241687.5941212374</v>
      </c>
      <c r="Q46" s="34">
        <v>1841.4649041828618</v>
      </c>
      <c r="R46" s="21">
        <v>1.9970656902284127</v>
      </c>
      <c r="S46" s="21">
        <v>4.5994060742223128</v>
      </c>
      <c r="T46" s="21">
        <v>7.5117920089096737</v>
      </c>
      <c r="U46" s="28">
        <v>190.62554441438073</v>
      </c>
      <c r="V46" s="28">
        <v>181.5306574413973</v>
      </c>
      <c r="W46" s="28">
        <v>2174.2755098012472</v>
      </c>
      <c r="X46" s="28">
        <v>169.99238477913315</v>
      </c>
      <c r="Y46" s="21">
        <v>78.419452604838497</v>
      </c>
      <c r="Z46" s="20">
        <v>82.990267906801463</v>
      </c>
      <c r="AA46" s="20">
        <v>10.832631747448165</v>
      </c>
      <c r="AB46" s="20">
        <v>11.123433269120399</v>
      </c>
      <c r="AC46" s="22">
        <v>1.2049605637169476</v>
      </c>
    </row>
    <row r="47" spans="2:29" s="2" customFormat="1" ht="13.2">
      <c r="B47" s="122"/>
      <c r="C47" s="120"/>
      <c r="D47" s="16" t="s">
        <v>96</v>
      </c>
      <c r="E47" s="17">
        <v>38.827199999999998</v>
      </c>
      <c r="F47" s="17">
        <v>40.570799999999998</v>
      </c>
      <c r="G47" s="17">
        <v>19.906099999999999</v>
      </c>
      <c r="H47" s="99">
        <v>0.19020000000000001</v>
      </c>
      <c r="I47" s="13">
        <f t="shared" si="15"/>
        <v>99.494299999999996</v>
      </c>
      <c r="J47" s="13">
        <f t="shared" ref="J47:J62" si="19">F47/40.3044/(F47/40.3044+G47/71.8444)*100</f>
        <v>78.415808999035946</v>
      </c>
      <c r="K47" s="29">
        <f t="shared" ref="K47:K62" si="20">H47/(40.078+15.999)*40.078*10000</f>
        <v>1359.3515344972093</v>
      </c>
      <c r="L47" s="14">
        <f t="shared" ref="L47:L62" si="21">100*K47/(G47/71.8444*55.845*10000)</f>
        <v>0.87852520754457197</v>
      </c>
      <c r="M47" s="29">
        <v>165.52028016034683</v>
      </c>
      <c r="N47" s="37">
        <v>87.979486043476967</v>
      </c>
      <c r="O47" s="29">
        <v>156271.37743962396</v>
      </c>
      <c r="P47" s="29">
        <v>244651.45458064132</v>
      </c>
      <c r="Q47" s="35">
        <v>1891.5066783123837</v>
      </c>
      <c r="R47" s="15">
        <v>2.5663007456321352</v>
      </c>
      <c r="S47" s="15">
        <v>4.6090076069298194</v>
      </c>
      <c r="T47" s="15">
        <v>6.6454527853707148</v>
      </c>
      <c r="U47" s="29">
        <v>182.93144929087916</v>
      </c>
      <c r="V47" s="29">
        <v>181.17767197761646</v>
      </c>
      <c r="W47" s="29">
        <v>1988.9609289211965</v>
      </c>
      <c r="X47" s="29">
        <v>172.49451246009573</v>
      </c>
      <c r="Y47" s="15">
        <v>78.247683133566866</v>
      </c>
      <c r="Z47" s="14">
        <v>82.617407187296024</v>
      </c>
      <c r="AA47" s="14">
        <v>10.965604942070016</v>
      </c>
      <c r="AB47" s="14">
        <v>11.038138607739581</v>
      </c>
      <c r="AC47" s="23">
        <v>1.2103986726828297</v>
      </c>
    </row>
    <row r="48" spans="2:29" s="2" customFormat="1" ht="13.2">
      <c r="B48" s="122"/>
      <c r="C48" s="120"/>
      <c r="D48" s="16" t="s">
        <v>97</v>
      </c>
      <c r="E48" s="17">
        <v>38.611800000000002</v>
      </c>
      <c r="F48" s="17">
        <v>39.582000000000001</v>
      </c>
      <c r="G48" s="17">
        <v>21.193200000000001</v>
      </c>
      <c r="H48" s="99">
        <v>0.1862</v>
      </c>
      <c r="I48" s="13">
        <f t="shared" si="15"/>
        <v>99.573200000000014</v>
      </c>
      <c r="J48" s="13">
        <f t="shared" si="19"/>
        <v>76.901116623015469</v>
      </c>
      <c r="K48" s="29">
        <f t="shared" si="20"/>
        <v>1330.7636999126203</v>
      </c>
      <c r="L48" s="14">
        <f t="shared" si="21"/>
        <v>0.80781708884956582</v>
      </c>
      <c r="M48" s="29">
        <v>153.92099917888993</v>
      </c>
      <c r="N48" s="37">
        <v>87.201325640431008</v>
      </c>
      <c r="O48" s="29">
        <v>157555.63795487265</v>
      </c>
      <c r="P48" s="29">
        <v>238688.75829934204</v>
      </c>
      <c r="Q48" s="35">
        <v>1835.3028514276043</v>
      </c>
      <c r="R48" s="15">
        <v>2.3134927568826633</v>
      </c>
      <c r="S48" s="15">
        <v>4.6982242812945803</v>
      </c>
      <c r="T48" s="15">
        <v>7.2492556921297986</v>
      </c>
      <c r="U48" s="29">
        <v>192.78475757065297</v>
      </c>
      <c r="V48" s="29">
        <v>182.31363334643524</v>
      </c>
      <c r="W48" s="29">
        <v>2117.0852696609636</v>
      </c>
      <c r="X48" s="29">
        <v>179.25234027597435</v>
      </c>
      <c r="Y48" s="15">
        <v>77.683217368640356</v>
      </c>
      <c r="Z48" s="14">
        <v>85.847214715716703</v>
      </c>
      <c r="AA48" s="14">
        <v>10.238654896231749</v>
      </c>
      <c r="AB48" s="14">
        <v>11.377081937703561</v>
      </c>
      <c r="AC48" s="23">
        <v>1.1648601568629837</v>
      </c>
    </row>
    <row r="49" spans="2:29" s="2" customFormat="1" ht="13.2">
      <c r="B49" s="122"/>
      <c r="C49" s="120"/>
      <c r="D49" s="16" t="s">
        <v>98</v>
      </c>
      <c r="E49" s="17">
        <v>38.613799999999998</v>
      </c>
      <c r="F49" s="17">
        <v>40.206800000000001</v>
      </c>
      <c r="G49" s="17">
        <v>20.2807</v>
      </c>
      <c r="H49" s="99">
        <v>0.1883</v>
      </c>
      <c r="I49" s="13">
        <f t="shared" si="15"/>
        <v>99.289599999999993</v>
      </c>
      <c r="J49" s="13">
        <f t="shared" si="19"/>
        <v>77.944043312747382</v>
      </c>
      <c r="K49" s="29">
        <f t="shared" si="20"/>
        <v>1345.7723130695292</v>
      </c>
      <c r="L49" s="14">
        <f t="shared" si="21"/>
        <v>0.85368426229455663</v>
      </c>
      <c r="M49" s="29">
        <v>160.44398806753759</v>
      </c>
      <c r="N49" s="37">
        <v>91.372121563385349</v>
      </c>
      <c r="O49" s="29">
        <v>161405.14396607457</v>
      </c>
      <c r="P49" s="29">
        <v>242456.44907255785</v>
      </c>
      <c r="Q49" s="35">
        <v>1913.6968032746506</v>
      </c>
      <c r="R49" s="15">
        <v>2.5998855409328798</v>
      </c>
      <c r="S49" s="15">
        <v>4.7278503246219614</v>
      </c>
      <c r="T49" s="15">
        <v>7.2643517869163174</v>
      </c>
      <c r="U49" s="29">
        <v>182.57846174025519</v>
      </c>
      <c r="V49" s="29">
        <v>185.04291515689582</v>
      </c>
      <c r="W49" s="29">
        <v>1939.1946460473041</v>
      </c>
      <c r="X49" s="29">
        <v>185.59620390050168</v>
      </c>
      <c r="Y49" s="15">
        <v>77.535906595169507</v>
      </c>
      <c r="Z49" s="14">
        <v>84.342066982545916</v>
      </c>
      <c r="AA49" s="14">
        <v>10.311077290678776</v>
      </c>
      <c r="AB49" s="14">
        <v>11.49877874645134</v>
      </c>
      <c r="AC49" s="23">
        <v>1.1856479640307416</v>
      </c>
    </row>
    <row r="50" spans="2:29" s="2" customFormat="1" ht="13.2">
      <c r="B50" s="122"/>
      <c r="C50" s="120"/>
      <c r="D50" s="16" t="s">
        <v>99</v>
      </c>
      <c r="E50" s="17">
        <v>38.6496</v>
      </c>
      <c r="F50" s="17">
        <v>40.4193</v>
      </c>
      <c r="G50" s="17">
        <v>20.146699999999999</v>
      </c>
      <c r="H50" s="99">
        <v>0.1888</v>
      </c>
      <c r="I50" s="13">
        <f t="shared" si="15"/>
        <v>99.404399999999995</v>
      </c>
      <c r="J50" s="13">
        <f t="shared" si="19"/>
        <v>78.147947085502395</v>
      </c>
      <c r="K50" s="29">
        <f t="shared" si="20"/>
        <v>1349.345792392603</v>
      </c>
      <c r="L50" s="14">
        <f t="shared" si="21"/>
        <v>0.86164419515996471</v>
      </c>
      <c r="M50" s="29">
        <v>182.54916017501927</v>
      </c>
      <c r="N50" s="37">
        <v>89.497714465811981</v>
      </c>
      <c r="O50" s="29">
        <v>155178.86831867733</v>
      </c>
      <c r="P50" s="29">
        <v>243737.87399142529</v>
      </c>
      <c r="Q50" s="35">
        <v>1852.9141103527309</v>
      </c>
      <c r="R50" s="15">
        <v>2.8289366649255534</v>
      </c>
      <c r="S50" s="15">
        <v>4.5598540882978229</v>
      </c>
      <c r="T50" s="15">
        <v>6.7981164821495721</v>
      </c>
      <c r="U50" s="29">
        <v>197.56992972022542</v>
      </c>
      <c r="V50" s="29">
        <v>181.80520007088487</v>
      </c>
      <c r="W50" s="29">
        <v>2103.242886862532</v>
      </c>
      <c r="X50" s="29">
        <v>175.86369086433285</v>
      </c>
      <c r="Y50" s="15">
        <v>78.303364989301741</v>
      </c>
      <c r="Z50" s="14">
        <v>83.748549083657537</v>
      </c>
      <c r="AA50" s="14">
        <v>10.536081104894647</v>
      </c>
      <c r="AB50" s="14">
        <v>11.332966451538809</v>
      </c>
      <c r="AC50" s="23">
        <v>1.1940505369246297</v>
      </c>
    </row>
    <row r="51" spans="2:29" s="2" customFormat="1" ht="13.2">
      <c r="B51" s="122"/>
      <c r="C51" s="120"/>
      <c r="D51" s="16" t="s">
        <v>100</v>
      </c>
      <c r="E51" s="17">
        <v>38.403700000000001</v>
      </c>
      <c r="F51" s="17">
        <v>39.787300000000002</v>
      </c>
      <c r="G51" s="17">
        <v>20.7712</v>
      </c>
      <c r="H51" s="99">
        <v>0.18529999999999999</v>
      </c>
      <c r="I51" s="13">
        <f t="shared" si="15"/>
        <v>99.147499999999994</v>
      </c>
      <c r="J51" s="13">
        <f t="shared" si="19"/>
        <v>77.347225696094426</v>
      </c>
      <c r="K51" s="29">
        <f t="shared" si="20"/>
        <v>1324.3314371310878</v>
      </c>
      <c r="L51" s="14">
        <f t="shared" si="21"/>
        <v>0.8202452573007305</v>
      </c>
      <c r="M51" s="29">
        <v>164.19587955431712</v>
      </c>
      <c r="N51" s="37">
        <v>85.535218852216488</v>
      </c>
      <c r="O51" s="29">
        <v>155587.940467012</v>
      </c>
      <c r="P51" s="29">
        <v>239926.76552684078</v>
      </c>
      <c r="Q51" s="35">
        <v>1829.6584667687732</v>
      </c>
      <c r="R51" s="15">
        <v>1.882281704828356</v>
      </c>
      <c r="S51" s="15">
        <v>4.6462061576831273</v>
      </c>
      <c r="T51" s="15">
        <v>7.0341976451667616</v>
      </c>
      <c r="U51" s="29">
        <v>190.53533583676298</v>
      </c>
      <c r="V51" s="29">
        <v>184.430330546302</v>
      </c>
      <c r="W51" s="29">
        <v>2191.2901377056273</v>
      </c>
      <c r="X51" s="29">
        <v>175.65950186775595</v>
      </c>
      <c r="Y51" s="15">
        <v>77.98926852432345</v>
      </c>
      <c r="Z51" s="14">
        <v>85.036602892224224</v>
      </c>
      <c r="AA51" s="14">
        <v>10.415937921457953</v>
      </c>
      <c r="AB51" s="14">
        <v>11.290046088437013</v>
      </c>
      <c r="AC51" s="23">
        <v>1.175964191875591</v>
      </c>
    </row>
    <row r="52" spans="2:29" s="2" customFormat="1" ht="13.2">
      <c r="B52" s="122"/>
      <c r="C52" s="120"/>
      <c r="D52" s="16" t="s">
        <v>101</v>
      </c>
      <c r="E52" s="17">
        <v>38.3812</v>
      </c>
      <c r="F52" s="17">
        <v>39.748100000000001</v>
      </c>
      <c r="G52" s="17">
        <v>20.5456</v>
      </c>
      <c r="H52" s="99">
        <v>0.19059999999999999</v>
      </c>
      <c r="I52" s="13">
        <f t="shared" si="15"/>
        <v>98.865500000000011</v>
      </c>
      <c r="J52" s="13">
        <f t="shared" si="19"/>
        <v>77.520824572089381</v>
      </c>
      <c r="K52" s="29">
        <f t="shared" si="20"/>
        <v>1362.210317955668</v>
      </c>
      <c r="L52" s="14">
        <f t="shared" si="21"/>
        <v>0.85297040653729417</v>
      </c>
      <c r="M52" s="29">
        <v>181.77172248064178</v>
      </c>
      <c r="N52" s="37">
        <v>114.84000507581804</v>
      </c>
      <c r="O52" s="29">
        <v>154629.6080754133</v>
      </c>
      <c r="P52" s="29">
        <v>239690.38031827789</v>
      </c>
      <c r="Q52" s="35">
        <v>1887.1884952007672</v>
      </c>
      <c r="R52" s="15">
        <v>2.6845361845342013</v>
      </c>
      <c r="S52" s="15">
        <v>4.6508424716870413</v>
      </c>
      <c r="T52" s="15">
        <v>6.803195255565301</v>
      </c>
      <c r="U52" s="29">
        <v>166.89966330245412</v>
      </c>
      <c r="V52" s="29">
        <v>181.24119871010731</v>
      </c>
      <c r="W52" s="29">
        <v>1915.1312242124166</v>
      </c>
      <c r="X52" s="29">
        <v>179.16809401714713</v>
      </c>
      <c r="Y52" s="15">
        <v>78.07827772632001</v>
      </c>
      <c r="Z52" s="14">
        <v>81.936493608691237</v>
      </c>
      <c r="AA52" s="14">
        <v>10.533061176730246</v>
      </c>
      <c r="AB52" s="14">
        <v>11.586920270131342</v>
      </c>
      <c r="AC52" s="23">
        <v>1.2204574005518916</v>
      </c>
    </row>
    <row r="53" spans="2:29" s="2" customFormat="1" ht="13.2">
      <c r="B53" s="122"/>
      <c r="C53" s="120"/>
      <c r="D53" s="16" t="s">
        <v>102</v>
      </c>
      <c r="E53" s="17">
        <v>38.521700000000003</v>
      </c>
      <c r="F53" s="17">
        <v>40.110900000000001</v>
      </c>
      <c r="G53" s="17">
        <v>20.2865</v>
      </c>
      <c r="H53" s="99">
        <v>0.18729999999999999</v>
      </c>
      <c r="I53" s="13">
        <f t="shared" si="15"/>
        <v>99.106399999999994</v>
      </c>
      <c r="J53" s="13">
        <f t="shared" si="19"/>
        <v>77.898040053558987</v>
      </c>
      <c r="K53" s="29">
        <f t="shared" si="20"/>
        <v>1338.6253544233821</v>
      </c>
      <c r="L53" s="14">
        <f t="shared" si="21"/>
        <v>0.84890784717389001</v>
      </c>
      <c r="M53" s="29">
        <v>178.68845601442987</v>
      </c>
      <c r="N53" s="37">
        <v>91.370075570474285</v>
      </c>
      <c r="O53" s="29">
        <v>161237.88970883272</v>
      </c>
      <c r="P53" s="29">
        <v>241878.14954446661</v>
      </c>
      <c r="Q53" s="35">
        <v>1928.5225951030586</v>
      </c>
      <c r="R53" s="15">
        <v>3.1536442488147967</v>
      </c>
      <c r="S53" s="15">
        <v>5.1135013458009464</v>
      </c>
      <c r="T53" s="15">
        <v>6.9507629471431311</v>
      </c>
      <c r="U53" s="29">
        <v>190.8688220878451</v>
      </c>
      <c r="V53" s="29">
        <v>188.07111134376936</v>
      </c>
      <c r="W53" s="29">
        <v>2015.1255166098103</v>
      </c>
      <c r="X53" s="29">
        <v>179.13722202475532</v>
      </c>
      <c r="Y53" s="15">
        <v>77.512362262975131</v>
      </c>
      <c r="Z53" s="14">
        <v>83.606948717246581</v>
      </c>
      <c r="AA53" s="14">
        <v>10.765616287365182</v>
      </c>
      <c r="AB53" s="14">
        <v>11.110119485453801</v>
      </c>
      <c r="AC53" s="23">
        <v>1.1960728328717469</v>
      </c>
    </row>
    <row r="54" spans="2:29" s="2" customFormat="1" ht="13.2">
      <c r="B54" s="122"/>
      <c r="C54" s="120"/>
      <c r="D54" s="16" t="s">
        <v>103</v>
      </c>
      <c r="E54" s="17">
        <v>38.672400000000003</v>
      </c>
      <c r="F54" s="17">
        <v>40.340499999999999</v>
      </c>
      <c r="G54" s="17">
        <v>20.059000000000001</v>
      </c>
      <c r="H54" s="99">
        <v>0.18709999999999999</v>
      </c>
      <c r="I54" s="13">
        <f t="shared" si="15"/>
        <v>99.259</v>
      </c>
      <c r="J54" s="13">
        <f t="shared" si="19"/>
        <v>78.189093428205879</v>
      </c>
      <c r="K54" s="29">
        <f t="shared" si="20"/>
        <v>1337.1959626941527</v>
      </c>
      <c r="L54" s="14">
        <f t="shared" si="21"/>
        <v>0.85761902220291641</v>
      </c>
      <c r="M54" s="29">
        <v>186.37832376205571</v>
      </c>
      <c r="N54" s="37">
        <v>97.522337398807181</v>
      </c>
      <c r="O54" s="29">
        <v>150006.54813588376</v>
      </c>
      <c r="P54" s="29">
        <v>243262.69148033464</v>
      </c>
      <c r="Q54" s="35">
        <v>1831.4880800738235</v>
      </c>
      <c r="R54" s="15">
        <v>2.1076379089756059</v>
      </c>
      <c r="S54" s="15">
        <v>4.6659061297112681</v>
      </c>
      <c r="T54" s="15">
        <v>7.0214115707202316</v>
      </c>
      <c r="U54" s="29">
        <v>188.0974498553775</v>
      </c>
      <c r="V54" s="29">
        <v>180.13906084104576</v>
      </c>
      <c r="W54" s="29">
        <v>2066.2663108900174</v>
      </c>
      <c r="X54" s="29">
        <v>166.16454993697519</v>
      </c>
      <c r="Y54" s="15">
        <v>78.841226962911009</v>
      </c>
      <c r="Z54" s="14">
        <v>81.904190241760844</v>
      </c>
      <c r="AA54" s="14">
        <v>11.022134870334806</v>
      </c>
      <c r="AB54" s="14">
        <v>11.077153097773749</v>
      </c>
      <c r="AC54" s="23">
        <v>1.2209387542300927</v>
      </c>
    </row>
    <row r="55" spans="2:29" s="2" customFormat="1" ht="13.2">
      <c r="B55" s="122"/>
      <c r="C55" s="120"/>
      <c r="D55" s="18" t="s">
        <v>104</v>
      </c>
      <c r="E55" s="19">
        <v>38.476599999999998</v>
      </c>
      <c r="F55" s="19">
        <v>39.5792</v>
      </c>
      <c r="G55" s="19">
        <v>21.084800000000001</v>
      </c>
      <c r="H55" s="100">
        <v>0.18529999999999999</v>
      </c>
      <c r="I55" s="13">
        <f t="shared" si="15"/>
        <v>99.325900000000004</v>
      </c>
      <c r="J55" s="13">
        <f t="shared" si="19"/>
        <v>76.990827510610103</v>
      </c>
      <c r="K55" s="29">
        <f t="shared" si="20"/>
        <v>1324.3314371310878</v>
      </c>
      <c r="L55" s="14">
        <f t="shared" si="21"/>
        <v>0.80804552513872219</v>
      </c>
      <c r="M55" s="29">
        <v>176.20407972978472</v>
      </c>
      <c r="N55" s="37">
        <v>83.228020482518318</v>
      </c>
      <c r="O55" s="29">
        <v>152572.590445637</v>
      </c>
      <c r="P55" s="29">
        <v>238671.87364158753</v>
      </c>
      <c r="Q55" s="35">
        <v>1835.9620480300468</v>
      </c>
      <c r="R55" s="15">
        <v>2.9217546889586772</v>
      </c>
      <c r="S55" s="15">
        <v>4.4232134320188123</v>
      </c>
      <c r="T55" s="15">
        <v>7.2391532486533352</v>
      </c>
      <c r="U55" s="29">
        <v>188.14601593811045</v>
      </c>
      <c r="V55" s="29">
        <v>180.17884093807828</v>
      </c>
      <c r="W55" s="29">
        <v>2101.255428471422</v>
      </c>
      <c r="X55" s="29">
        <v>170.06460808615032</v>
      </c>
      <c r="Y55" s="15">
        <v>78.234212351773266</v>
      </c>
      <c r="Z55" s="14">
        <v>83.102257265799452</v>
      </c>
      <c r="AA55" s="14">
        <v>10.795673883539578</v>
      </c>
      <c r="AB55" s="14">
        <v>11.146471826258065</v>
      </c>
      <c r="AC55" s="23">
        <v>1.2033367478834389</v>
      </c>
    </row>
    <row r="56" spans="2:29" s="2" customFormat="1" ht="13.2">
      <c r="B56" s="122"/>
      <c r="C56" s="120"/>
      <c r="D56" s="18" t="s">
        <v>105</v>
      </c>
      <c r="E56" s="19">
        <v>38.544899999999998</v>
      </c>
      <c r="F56" s="19">
        <v>40.2361</v>
      </c>
      <c r="G56" s="19">
        <v>20.2529</v>
      </c>
      <c r="H56" s="100">
        <v>0.18310000000000001</v>
      </c>
      <c r="I56" s="13">
        <f t="shared" si="15"/>
        <v>99.216999999999999</v>
      </c>
      <c r="J56" s="13">
        <f t="shared" si="19"/>
        <v>77.98012676386486</v>
      </c>
      <c r="K56" s="29">
        <f t="shared" si="20"/>
        <v>1308.6081281095637</v>
      </c>
      <c r="L56" s="14">
        <f t="shared" si="21"/>
        <v>0.83124878214339259</v>
      </c>
      <c r="M56" s="29">
        <v>172.92221410277565</v>
      </c>
      <c r="N56" s="37">
        <v>97.478705806812954</v>
      </c>
      <c r="O56" s="29">
        <v>154084.66264467209</v>
      </c>
      <c r="P56" s="29">
        <v>242633.13495548876</v>
      </c>
      <c r="Q56" s="35">
        <v>1840.7478620454763</v>
      </c>
      <c r="R56" s="15">
        <v>1.4363281773072929</v>
      </c>
      <c r="S56" s="15">
        <v>4.7663526865406869</v>
      </c>
      <c r="T56" s="15">
        <v>6.9507022435906931</v>
      </c>
      <c r="U56" s="29">
        <v>198.03429315324482</v>
      </c>
      <c r="V56" s="29">
        <v>180.63845117314148</v>
      </c>
      <c r="W56" s="29">
        <v>2119.8196235075961</v>
      </c>
      <c r="X56" s="29">
        <v>170.49218283818959</v>
      </c>
      <c r="Y56" s="15">
        <v>78.346375247941694</v>
      </c>
      <c r="Z56" s="14">
        <v>83.70764178068913</v>
      </c>
      <c r="AA56" s="14">
        <v>10.79667015462222</v>
      </c>
      <c r="AB56" s="14">
        <v>11.064837986591447</v>
      </c>
      <c r="AC56" s="23">
        <v>1.1946340605556209</v>
      </c>
    </row>
    <row r="57" spans="2:29" s="2" customFormat="1" ht="13.2">
      <c r="B57" s="122"/>
      <c r="C57" s="120"/>
      <c r="D57" s="18" t="s">
        <v>106</v>
      </c>
      <c r="E57" s="19">
        <v>38.628</v>
      </c>
      <c r="F57" s="19">
        <v>40.018500000000003</v>
      </c>
      <c r="G57" s="19">
        <v>20.486599999999999</v>
      </c>
      <c r="H57" s="100">
        <v>0.18490000000000001</v>
      </c>
      <c r="I57" s="13">
        <f t="shared" si="15"/>
        <v>99.317999999999998</v>
      </c>
      <c r="J57" s="13">
        <f t="shared" si="19"/>
        <v>77.688636203519792</v>
      </c>
      <c r="K57" s="29">
        <f t="shared" si="20"/>
        <v>1321.4726536726287</v>
      </c>
      <c r="L57" s="14">
        <f t="shared" si="21"/>
        <v>0.82984488093657771</v>
      </c>
      <c r="M57" s="29">
        <v>184.9868511885077</v>
      </c>
      <c r="N57" s="37">
        <v>85.541719819666568</v>
      </c>
      <c r="O57" s="29">
        <v>156556.58798786969</v>
      </c>
      <c r="P57" s="29">
        <v>241320.95583856848</v>
      </c>
      <c r="Q57" s="35">
        <v>1872.3242981569958</v>
      </c>
      <c r="R57" s="15">
        <v>2.5378922102183084</v>
      </c>
      <c r="S57" s="15">
        <v>4.5045650856120538</v>
      </c>
      <c r="T57" s="15">
        <v>7.1472774646318582</v>
      </c>
      <c r="U57" s="29">
        <v>197.40508654329983</v>
      </c>
      <c r="V57" s="29">
        <v>183.4357220018575</v>
      </c>
      <c r="W57" s="29">
        <v>2016.1283874195351</v>
      </c>
      <c r="X57" s="29">
        <v>173.61882241930712</v>
      </c>
      <c r="Y57" s="15">
        <v>77.98218943096191</v>
      </c>
      <c r="Z57" s="14">
        <v>83.61617062918782</v>
      </c>
      <c r="AA57" s="14">
        <v>10.784108958158592</v>
      </c>
      <c r="AB57" s="14">
        <v>11.089844550825253</v>
      </c>
      <c r="AC57" s="23">
        <v>1.1959409196514088</v>
      </c>
    </row>
    <row r="58" spans="2:29" s="2" customFormat="1" ht="13.2">
      <c r="B58" s="122"/>
      <c r="C58" s="120"/>
      <c r="D58" s="18" t="s">
        <v>107</v>
      </c>
      <c r="E58" s="19">
        <v>38.179600000000001</v>
      </c>
      <c r="F58" s="19">
        <v>39.501199999999997</v>
      </c>
      <c r="G58" s="19">
        <v>20.906700000000001</v>
      </c>
      <c r="H58" s="100">
        <v>0.18340000000000001</v>
      </c>
      <c r="I58" s="13">
        <f t="shared" si="15"/>
        <v>98.770900000000012</v>
      </c>
      <c r="J58" s="13">
        <f t="shared" si="19"/>
        <v>77.105949929556616</v>
      </c>
      <c r="K58" s="29">
        <f t="shared" si="20"/>
        <v>1310.752215703408</v>
      </c>
      <c r="L58" s="14">
        <f t="shared" si="21"/>
        <v>0.80657311162733225</v>
      </c>
      <c r="M58" s="29">
        <v>175.33487531662541</v>
      </c>
      <c r="N58" s="37">
        <v>93.759633603961078</v>
      </c>
      <c r="O58" s="29">
        <v>153049.86072850088</v>
      </c>
      <c r="P58" s="29">
        <v>238201.51531842677</v>
      </c>
      <c r="Q58" s="35">
        <v>1830.7767554963532</v>
      </c>
      <c r="R58" s="15">
        <v>2.920693408121239</v>
      </c>
      <c r="S58" s="15">
        <v>4.8447098293414586</v>
      </c>
      <c r="T58" s="15">
        <v>7.1751364110233702</v>
      </c>
      <c r="U58" s="29">
        <v>196.70840183184234</v>
      </c>
      <c r="V58" s="29">
        <v>180.92352307076681</v>
      </c>
      <c r="W58" s="29">
        <v>2140.3661131609533</v>
      </c>
      <c r="X58" s="29">
        <v>175.44405880563767</v>
      </c>
      <c r="Y58" s="15">
        <v>78.147312244471095</v>
      </c>
      <c r="Z58" s="14">
        <v>83.598319821908916</v>
      </c>
      <c r="AA58" s="14">
        <v>10.435102607404586</v>
      </c>
      <c r="AB58" s="14">
        <v>11.463196240136568</v>
      </c>
      <c r="AC58" s="23">
        <v>1.1961962897463956</v>
      </c>
    </row>
    <row r="59" spans="2:29" s="2" customFormat="1" ht="13.2">
      <c r="B59" s="122"/>
      <c r="C59" s="120"/>
      <c r="D59" s="18" t="s">
        <v>108</v>
      </c>
      <c r="E59" s="19">
        <v>38.527799999999999</v>
      </c>
      <c r="F59" s="19">
        <v>40.2044</v>
      </c>
      <c r="G59" s="19">
        <v>20.096599999999999</v>
      </c>
      <c r="H59" s="100">
        <v>0.187</v>
      </c>
      <c r="I59" s="13">
        <f t="shared" si="15"/>
        <v>99.015799999999999</v>
      </c>
      <c r="J59" s="13">
        <f t="shared" si="19"/>
        <v>78.099391112528949</v>
      </c>
      <c r="K59" s="29">
        <f t="shared" si="20"/>
        <v>1336.4812668295381</v>
      </c>
      <c r="L59" s="14">
        <f t="shared" si="21"/>
        <v>0.85555693145636036</v>
      </c>
      <c r="M59" s="29">
        <v>172.61638023368906</v>
      </c>
      <c r="N59" s="37">
        <v>102.71891957853293</v>
      </c>
      <c r="O59" s="29">
        <v>157481.08168474599</v>
      </c>
      <c r="P59" s="29">
        <v>242441.97650876828</v>
      </c>
      <c r="Q59" s="35">
        <v>1855.8260482833659</v>
      </c>
      <c r="R59" s="15">
        <v>2.2317234537281254</v>
      </c>
      <c r="S59" s="15">
        <v>4.9057878131599635</v>
      </c>
      <c r="T59" s="15">
        <v>7.5658609649840409</v>
      </c>
      <c r="U59" s="29">
        <v>195.34292975997761</v>
      </c>
      <c r="V59" s="29">
        <v>186.16983090348796</v>
      </c>
      <c r="W59" s="29">
        <v>2179.2724769262054</v>
      </c>
      <c r="X59" s="29">
        <v>181.26571603075203</v>
      </c>
      <c r="Y59" s="15">
        <v>77.960664299968684</v>
      </c>
      <c r="Z59" s="14">
        <v>84.857673934696393</v>
      </c>
      <c r="AA59" s="14">
        <v>10.238152525039661</v>
      </c>
      <c r="AB59" s="14">
        <v>11.510316927694172</v>
      </c>
      <c r="AC59" s="23">
        <v>1.1784438031727882</v>
      </c>
    </row>
    <row r="60" spans="2:29" s="2" customFormat="1" ht="13.2">
      <c r="B60" s="122"/>
      <c r="C60" s="120"/>
      <c r="D60" s="18" t="s">
        <v>109</v>
      </c>
      <c r="E60" s="19">
        <v>38.244500000000002</v>
      </c>
      <c r="F60" s="19">
        <v>39.76</v>
      </c>
      <c r="G60" s="19">
        <v>20.570399999999999</v>
      </c>
      <c r="H60" s="100">
        <v>0.18479999999999999</v>
      </c>
      <c r="I60" s="13">
        <f t="shared" si="15"/>
        <v>98.759700000000009</v>
      </c>
      <c r="J60" s="13">
        <f t="shared" si="19"/>
        <v>77.50501516132104</v>
      </c>
      <c r="K60" s="29">
        <f t="shared" si="20"/>
        <v>1320.757957808014</v>
      </c>
      <c r="L60" s="14">
        <f t="shared" si="21"/>
        <v>0.82601726753650295</v>
      </c>
      <c r="M60" s="29">
        <v>184.58952758606779</v>
      </c>
      <c r="N60" s="37">
        <v>100.32668738255657</v>
      </c>
      <c r="O60" s="29">
        <v>154242.57949809177</v>
      </c>
      <c r="P60" s="29">
        <v>239762.14011373447</v>
      </c>
      <c r="Q60" s="35">
        <v>1864.1672065767359</v>
      </c>
      <c r="R60" s="15">
        <v>2.1770475787266839</v>
      </c>
      <c r="S60" s="15">
        <v>4.8096126559688557</v>
      </c>
      <c r="T60" s="15">
        <v>7.7771302327025458</v>
      </c>
      <c r="U60" s="29">
        <v>197.66477949366231</v>
      </c>
      <c r="V60" s="29">
        <v>180.01675919103266</v>
      </c>
      <c r="W60" s="29">
        <v>2100.2585357746348</v>
      </c>
      <c r="X60" s="29">
        <v>175.28488805101154</v>
      </c>
      <c r="Y60" s="15">
        <v>78.126257721205477</v>
      </c>
      <c r="Z60" s="14">
        <v>82.740742865729942</v>
      </c>
      <c r="AA60" s="14">
        <v>10.63507086836958</v>
      </c>
      <c r="AB60" s="14">
        <v>11.364234741236293</v>
      </c>
      <c r="AC60" s="23">
        <v>1.2085944183783561</v>
      </c>
    </row>
    <row r="61" spans="2:29" s="2" customFormat="1" ht="13.2">
      <c r="B61" s="122"/>
      <c r="C61" s="120"/>
      <c r="D61" s="18" t="s">
        <v>110</v>
      </c>
      <c r="E61" s="19">
        <v>38.208100000000002</v>
      </c>
      <c r="F61" s="19">
        <v>39.459499999999998</v>
      </c>
      <c r="G61" s="19">
        <v>20.886700000000001</v>
      </c>
      <c r="H61" s="100">
        <v>0.18579999999999999</v>
      </c>
      <c r="I61" s="13">
        <f t="shared" si="15"/>
        <v>98.740099999999998</v>
      </c>
      <c r="J61" s="13">
        <f t="shared" si="19"/>
        <v>77.104199924405449</v>
      </c>
      <c r="K61" s="29">
        <f t="shared" si="20"/>
        <v>1327.9049164541611</v>
      </c>
      <c r="L61" s="14">
        <f t="shared" si="21"/>
        <v>0.81791048737986283</v>
      </c>
      <c r="M61" s="29">
        <v>149.95964324546824</v>
      </c>
      <c r="N61" s="37">
        <v>86.203805578582632</v>
      </c>
      <c r="O61" s="29">
        <v>151524.42110647433</v>
      </c>
      <c r="P61" s="29">
        <v>237950.05452258312</v>
      </c>
      <c r="Q61" s="35">
        <v>1862.2571144911417</v>
      </c>
      <c r="R61" s="15">
        <v>2.8261650063219581</v>
      </c>
      <c r="S61" s="15">
        <v>4.7947948193814707</v>
      </c>
      <c r="T61" s="15">
        <v>6.4736619333804661</v>
      </c>
      <c r="U61" s="29">
        <v>181.57197272561552</v>
      </c>
      <c r="V61" s="29">
        <v>175.46397913717774</v>
      </c>
      <c r="W61" s="29">
        <v>1948.130715668882</v>
      </c>
      <c r="X61" s="29">
        <v>175.90126361568653</v>
      </c>
      <c r="Y61" s="15">
        <v>78.299951141644769</v>
      </c>
      <c r="Z61" s="14">
        <v>81.366004687208886</v>
      </c>
      <c r="AA61" s="14">
        <v>10.586945631953204</v>
      </c>
      <c r="AB61" s="14">
        <v>11.60877318198648</v>
      </c>
      <c r="AC61" s="23">
        <v>1.2290145053136727</v>
      </c>
    </row>
    <row r="62" spans="2:29" s="2" customFormat="1" ht="13.2">
      <c r="B62" s="122"/>
      <c r="C62" s="120"/>
      <c r="D62" s="18" t="s">
        <v>177</v>
      </c>
      <c r="E62" s="19">
        <v>37.879300000000001</v>
      </c>
      <c r="F62" s="19">
        <v>38.627499999999998</v>
      </c>
      <c r="G62" s="19">
        <v>22.141200000000001</v>
      </c>
      <c r="H62" s="100">
        <v>0.18940000000000001</v>
      </c>
      <c r="I62" s="13">
        <f t="shared" si="15"/>
        <v>98.837400000000002</v>
      </c>
      <c r="J62" s="13">
        <f t="shared" si="19"/>
        <v>75.668061927963421</v>
      </c>
      <c r="K62" s="29">
        <f t="shared" si="20"/>
        <v>1353.6339675802913</v>
      </c>
      <c r="L62" s="14">
        <f t="shared" si="21"/>
        <v>0.78651808992302663</v>
      </c>
      <c r="M62" s="29">
        <v>139.57413486656489</v>
      </c>
      <c r="N62" s="37">
        <v>170.97586650772419</v>
      </c>
      <c r="O62" s="29">
        <v>158375.49763464511</v>
      </c>
      <c r="P62" s="29">
        <v>232932.89907553518</v>
      </c>
      <c r="Q62" s="35">
        <v>1921.3863964099257</v>
      </c>
      <c r="R62" s="15">
        <v>2.7807347493393197</v>
      </c>
      <c r="S62" s="15">
        <v>4.4960818906301618</v>
      </c>
      <c r="T62" s="15">
        <v>6.4953081968851514</v>
      </c>
      <c r="U62" s="29">
        <v>145.02442029130853</v>
      </c>
      <c r="V62" s="29">
        <v>178.87331513559593</v>
      </c>
      <c r="W62" s="29">
        <v>1822.7787929562055</v>
      </c>
      <c r="X62" s="29">
        <v>211.09630355092094</v>
      </c>
      <c r="Y62" s="15">
        <v>77.165856041335402</v>
      </c>
      <c r="Z62" s="14">
        <v>82.427718823536352</v>
      </c>
      <c r="AA62" s="14">
        <v>9.1019424030153431</v>
      </c>
      <c r="AB62" s="14">
        <v>13.328848635279236</v>
      </c>
      <c r="AC62" s="23">
        <v>1.2131841257682126</v>
      </c>
    </row>
    <row r="63" spans="2:29" s="2" customFormat="1" ht="13.2">
      <c r="B63" s="122"/>
      <c r="C63" s="120"/>
      <c r="D63" s="9" t="s">
        <v>130</v>
      </c>
      <c r="E63" s="8">
        <f>AVERAGE(E46:E62)</f>
        <v>38.461605882352934</v>
      </c>
      <c r="F63" s="8">
        <f t="shared" ref="F63:AC63" si="22">AVERAGE(F46:F62)</f>
        <v>39.895964705882363</v>
      </c>
      <c r="G63" s="8">
        <f t="shared" si="22"/>
        <v>20.588247058823534</v>
      </c>
      <c r="H63" s="96">
        <f t="shared" si="22"/>
        <v>0.18670588235294114</v>
      </c>
      <c r="I63" s="8">
        <f t="shared" si="22"/>
        <v>99.132523529411756</v>
      </c>
      <c r="J63" s="8">
        <f t="shared" si="22"/>
        <v>77.547469341624605</v>
      </c>
      <c r="K63" s="30">
        <f t="shared" si="22"/>
        <v>1334.3792201689066</v>
      </c>
      <c r="L63" s="8">
        <f t="shared" si="22"/>
        <v>0.83437138630992236</v>
      </c>
      <c r="M63" s="30">
        <f t="shared" si="22"/>
        <v>171.23125352789572</v>
      </c>
      <c r="N63" s="8">
        <f t="shared" si="22"/>
        <v>96.970937918297835</v>
      </c>
      <c r="O63" s="30">
        <f t="shared" si="22"/>
        <v>155446.11538447856</v>
      </c>
      <c r="P63" s="30">
        <f t="shared" si="22"/>
        <v>240582.0392299892</v>
      </c>
      <c r="Q63" s="30">
        <f t="shared" si="22"/>
        <v>1864.4229831874527</v>
      </c>
      <c r="R63" s="8">
        <f t="shared" si="22"/>
        <v>2.4685953363809534</v>
      </c>
      <c r="S63" s="8">
        <f t="shared" si="22"/>
        <v>4.6950539231119031</v>
      </c>
      <c r="T63" s="8">
        <f t="shared" si="22"/>
        <v>7.0648686394072335</v>
      </c>
      <c r="U63" s="30">
        <f t="shared" si="22"/>
        <v>187.22290079740557</v>
      </c>
      <c r="V63" s="30">
        <f t="shared" si="22"/>
        <v>181.85012946974072</v>
      </c>
      <c r="W63" s="30">
        <f t="shared" si="22"/>
        <v>2055.2107355645026</v>
      </c>
      <c r="X63" s="30">
        <f t="shared" si="22"/>
        <v>177.44096138378396</v>
      </c>
      <c r="Y63" s="8">
        <f t="shared" si="22"/>
        <v>78.05138697925581</v>
      </c>
      <c r="Z63" s="8">
        <f t="shared" si="22"/>
        <v>83.379192420276325</v>
      </c>
      <c r="AA63" s="8">
        <f t="shared" si="22"/>
        <v>10.529086309959663</v>
      </c>
      <c r="AB63" s="8">
        <f t="shared" si="22"/>
        <v>11.412421296726889</v>
      </c>
      <c r="AC63" s="8">
        <f t="shared" si="22"/>
        <v>1.1995703496598442</v>
      </c>
    </row>
    <row r="64" spans="2:29" s="2" customFormat="1" thickBot="1">
      <c r="B64" s="122"/>
      <c r="C64" s="121"/>
      <c r="D64" s="11" t="s">
        <v>131</v>
      </c>
      <c r="E64" s="10">
        <f>STDEV(E46:E62)</f>
        <v>0.22941024244404407</v>
      </c>
      <c r="F64" s="10">
        <f t="shared" ref="F64:AC64" si="23">STDEV(F46:F62)</f>
        <v>0.47007821149939627</v>
      </c>
      <c r="G64" s="10">
        <f t="shared" si="23"/>
        <v>0.54669533805133141</v>
      </c>
      <c r="H64" s="97">
        <f t="shared" si="23"/>
        <v>2.2086394534405365E-3</v>
      </c>
      <c r="I64" s="10">
        <f t="shared" si="23"/>
        <v>0.26402069173033338</v>
      </c>
      <c r="J64" s="10">
        <f t="shared" si="23"/>
        <v>0.66502441984378846</v>
      </c>
      <c r="K64" s="31">
        <f t="shared" si="23"/>
        <v>15.785054837988756</v>
      </c>
      <c r="L64" s="10">
        <f t="shared" si="23"/>
        <v>2.4610334620294841E-2</v>
      </c>
      <c r="M64" s="31">
        <f t="shared" si="23"/>
        <v>13.67455592016613</v>
      </c>
      <c r="N64" s="10">
        <f t="shared" si="23"/>
        <v>20.779696267710563</v>
      </c>
      <c r="O64" s="31">
        <f t="shared" si="23"/>
        <v>3142.9147070281983</v>
      </c>
      <c r="P64" s="31">
        <f t="shared" si="23"/>
        <v>2834.6820425033188</v>
      </c>
      <c r="Q64" s="31">
        <f t="shared" si="23"/>
        <v>33.050892091313209</v>
      </c>
      <c r="R64" s="10">
        <f t="shared" si="23"/>
        <v>0.44996679266355016</v>
      </c>
      <c r="S64" s="10">
        <f t="shared" si="23"/>
        <v>0.16973140022454963</v>
      </c>
      <c r="T64" s="10">
        <f t="shared" si="23"/>
        <v>0.3622425739832601</v>
      </c>
      <c r="U64" s="31">
        <f t="shared" si="23"/>
        <v>13.524576765963099</v>
      </c>
      <c r="V64" s="31">
        <f t="shared" si="23"/>
        <v>2.9466196887449216</v>
      </c>
      <c r="W64" s="31">
        <f t="shared" si="23"/>
        <v>104.88514808069299</v>
      </c>
      <c r="X64" s="31">
        <f t="shared" si="23"/>
        <v>9.8869846592848543</v>
      </c>
      <c r="Y64" s="10">
        <f t="shared" si="23"/>
        <v>0.39937150001371335</v>
      </c>
      <c r="Z64" s="10">
        <f t="shared" si="23"/>
        <v>1.1932795762977806</v>
      </c>
      <c r="AA64" s="10">
        <f t="shared" si="23"/>
        <v>0.43867552408218369</v>
      </c>
      <c r="AB64" s="10">
        <f t="shared" si="23"/>
        <v>0.53087006017011495</v>
      </c>
      <c r="AC64" s="10">
        <f t="shared" si="23"/>
        <v>1.7104338404615296E-2</v>
      </c>
    </row>
    <row r="65" spans="2:29" s="2" customFormat="1" ht="13.2">
      <c r="B65" s="122"/>
      <c r="C65" s="119" t="s">
        <v>157</v>
      </c>
      <c r="D65" s="26" t="s">
        <v>140</v>
      </c>
      <c r="E65" s="27">
        <v>38.898899999999998</v>
      </c>
      <c r="F65" s="27">
        <v>40.7577</v>
      </c>
      <c r="G65" s="27">
        <v>20.0838</v>
      </c>
      <c r="H65" s="101">
        <v>0.17730000000000001</v>
      </c>
      <c r="I65" s="13">
        <f t="shared" ref="I65" si="24">SUM(E65:H65)</f>
        <v>99.917699999999996</v>
      </c>
      <c r="J65" s="13">
        <f t="shared" ref="J65" si="25">F65/40.3044/(F65/40.3044+G65/71.8444)*100</f>
        <v>78.343091448103124</v>
      </c>
      <c r="K65" s="29">
        <f t="shared" ref="K65" si="26">H65/(40.078+15.999)*40.078*10000</f>
        <v>1267.1557679619095</v>
      </c>
      <c r="L65" s="14">
        <f t="shared" ref="L65" si="27">100*K65/(G65/71.8444*55.845*10000)</f>
        <v>0.81169476271682461</v>
      </c>
      <c r="M65" s="28">
        <v>207.71744553047492</v>
      </c>
      <c r="N65" s="36">
        <v>104.88337240691867</v>
      </c>
      <c r="O65" s="28">
        <v>156307.7813753199</v>
      </c>
      <c r="P65" s="28">
        <v>245778.50548575341</v>
      </c>
      <c r="Q65" s="34">
        <v>1862.2053509173043</v>
      </c>
      <c r="R65" s="21">
        <v>3.2243468925388235</v>
      </c>
      <c r="S65" s="21">
        <v>6.8526582941398031</v>
      </c>
      <c r="T65" s="21">
        <v>7.6961153825639519</v>
      </c>
      <c r="U65" s="28">
        <v>207.07554475775149</v>
      </c>
      <c r="V65" s="28">
        <v>186.4058612762071</v>
      </c>
      <c r="W65" s="28">
        <v>2325.7366544168203</v>
      </c>
      <c r="X65" s="28">
        <v>174.12609969703655</v>
      </c>
      <c r="Y65" s="21">
        <v>78.32185720793467</v>
      </c>
      <c r="Z65" s="20">
        <v>83.936919898938214</v>
      </c>
      <c r="AA65" s="20">
        <v>10.694579124883466</v>
      </c>
      <c r="AB65" s="20">
        <v>11.139950817863125</v>
      </c>
      <c r="AC65" s="22">
        <v>1.1913708546894746</v>
      </c>
    </row>
    <row r="66" spans="2:29" s="2" customFormat="1" ht="13.2" customHeight="1">
      <c r="B66" s="122"/>
      <c r="C66" s="120"/>
      <c r="D66" s="18" t="s">
        <v>141</v>
      </c>
      <c r="E66" s="19">
        <v>38.944200000000002</v>
      </c>
      <c r="F66" s="19">
        <v>40.723700000000001</v>
      </c>
      <c r="G66" s="19">
        <v>20.119499999999999</v>
      </c>
      <c r="H66" s="100">
        <v>0.18890000000000001</v>
      </c>
      <c r="I66" s="13">
        <f t="shared" ref="I66:I82" si="28">SUM(E66:H66)</f>
        <v>99.976300000000009</v>
      </c>
      <c r="J66" s="13">
        <f t="shared" ref="J66:J82" si="29">F66/40.3044/(F66/40.3044+G66/71.8444)*100</f>
        <v>78.298766782315852</v>
      </c>
      <c r="K66" s="29">
        <f t="shared" ref="K66:K82" si="30">H66/(40.078+15.999)*40.078*10000</f>
        <v>1350.0604882572179</v>
      </c>
      <c r="L66" s="14">
        <f t="shared" ref="L66:L82" si="31">100*K66/(G66/71.8444*55.845*10000)</f>
        <v>0.86326606746150136</v>
      </c>
      <c r="M66" s="29">
        <v>183.62902664441222</v>
      </c>
      <c r="N66" s="37">
        <v>86.153337710631277</v>
      </c>
      <c r="O66" s="29">
        <v>155622.85167939533</v>
      </c>
      <c r="P66" s="29">
        <v>245573.47749873466</v>
      </c>
      <c r="Q66" s="35">
        <v>1851.7377665575984</v>
      </c>
      <c r="R66" s="15">
        <v>2.9504673746618768</v>
      </c>
      <c r="S66" s="15">
        <v>6.6523296730896924</v>
      </c>
      <c r="T66" s="15">
        <v>6.4489004520204718</v>
      </c>
      <c r="U66" s="29">
        <v>196.87181230953445</v>
      </c>
      <c r="V66" s="29">
        <v>184.25738368796323</v>
      </c>
      <c r="W66" s="29">
        <v>2096.6002787823099</v>
      </c>
      <c r="X66" s="29">
        <v>171.77762214967606</v>
      </c>
      <c r="Y66" s="15">
        <v>78.382189890774484</v>
      </c>
      <c r="Z66" s="14">
        <v>84.041517373542575</v>
      </c>
      <c r="AA66" s="14">
        <v>10.779854461741893</v>
      </c>
      <c r="AB66" s="14">
        <v>11.038071870290732</v>
      </c>
      <c r="AC66" s="23">
        <v>1.1898880829998124</v>
      </c>
    </row>
    <row r="67" spans="2:29" s="2" customFormat="1" ht="13.2" customHeight="1">
      <c r="B67" s="122"/>
      <c r="C67" s="120"/>
      <c r="D67" s="18" t="s">
        <v>142</v>
      </c>
      <c r="E67" s="19">
        <v>38.881700000000002</v>
      </c>
      <c r="F67" s="19">
        <v>39.731099999999998</v>
      </c>
      <c r="G67" s="19">
        <v>21.417899999999999</v>
      </c>
      <c r="H67" s="100">
        <v>0.18909999999999999</v>
      </c>
      <c r="I67" s="13">
        <f t="shared" si="28"/>
        <v>100.21979999999999</v>
      </c>
      <c r="J67" s="13">
        <f t="shared" si="29"/>
        <v>76.780339578289798</v>
      </c>
      <c r="K67" s="29">
        <f t="shared" si="30"/>
        <v>1351.489879986447</v>
      </c>
      <c r="L67" s="14">
        <f t="shared" si="31"/>
        <v>0.81179157245185052</v>
      </c>
      <c r="M67" s="29">
        <v>183.64801231095799</v>
      </c>
      <c r="N67" s="37">
        <v>92.279159038159349</v>
      </c>
      <c r="O67" s="29">
        <v>159296.60520338514</v>
      </c>
      <c r="P67" s="29">
        <v>239587.86632476852</v>
      </c>
      <c r="Q67" s="35">
        <v>1888.4681683782981</v>
      </c>
      <c r="R67" s="15">
        <v>2.8761017802503273</v>
      </c>
      <c r="S67" s="15">
        <v>7.194812747303696</v>
      </c>
      <c r="T67" s="15">
        <v>6.8782234782822176</v>
      </c>
      <c r="U67" s="29">
        <v>202.85357195938229</v>
      </c>
      <c r="V67" s="29">
        <v>185.79851013667005</v>
      </c>
      <c r="W67" s="29">
        <v>1965.4860121649765</v>
      </c>
      <c r="X67" s="29">
        <v>178.23305387948983</v>
      </c>
      <c r="Y67" s="15">
        <v>77.557633695906929</v>
      </c>
      <c r="Z67" s="14">
        <v>84.352285026958867</v>
      </c>
      <c r="AA67" s="14">
        <v>10.595499135952434</v>
      </c>
      <c r="AB67" s="14">
        <v>11.188754063649203</v>
      </c>
      <c r="AC67" s="23">
        <v>1.185504340137794</v>
      </c>
    </row>
    <row r="68" spans="2:29" s="2" customFormat="1" ht="13.2" customHeight="1">
      <c r="B68" s="122"/>
      <c r="C68" s="120"/>
      <c r="D68" s="18" t="s">
        <v>143</v>
      </c>
      <c r="E68" s="19">
        <v>39.057600000000001</v>
      </c>
      <c r="F68" s="19">
        <v>40.846400000000003</v>
      </c>
      <c r="G68" s="19">
        <v>19.939800000000002</v>
      </c>
      <c r="H68" s="100">
        <v>0.18429999999999999</v>
      </c>
      <c r="I68" s="13">
        <f t="shared" si="28"/>
        <v>100.02809999999999</v>
      </c>
      <c r="J68" s="13">
        <f t="shared" si="29"/>
        <v>78.501641988046529</v>
      </c>
      <c r="K68" s="29">
        <f t="shared" si="30"/>
        <v>1317.1844784849404</v>
      </c>
      <c r="L68" s="14">
        <f t="shared" si="31"/>
        <v>0.84983464788116403</v>
      </c>
      <c r="M68" s="29">
        <v>177.56565318369866</v>
      </c>
      <c r="N68" s="37">
        <v>82.296810211321045</v>
      </c>
      <c r="O68" s="29">
        <v>157046.26759806721</v>
      </c>
      <c r="P68" s="29">
        <v>246313.38732247596</v>
      </c>
      <c r="Q68" s="35">
        <v>1857.9075867045563</v>
      </c>
      <c r="R68" s="15">
        <v>3.0414700176091407</v>
      </c>
      <c r="S68" s="15">
        <v>6.9546908989288871</v>
      </c>
      <c r="T68" s="15">
        <v>7.3958343718828754</v>
      </c>
      <c r="U68" s="29">
        <v>197.16728172769405</v>
      </c>
      <c r="V68" s="29">
        <v>188.06424027845009</v>
      </c>
      <c r="W68" s="29">
        <v>2340.3000021319708</v>
      </c>
      <c r="X68" s="29">
        <v>174.42409450322501</v>
      </c>
      <c r="Y68" s="15">
        <v>78.27870825633083</v>
      </c>
      <c r="Z68" s="14">
        <v>84.52856790182247</v>
      </c>
      <c r="AA68" s="14">
        <v>10.651668234231279</v>
      </c>
      <c r="AB68" s="14">
        <v>11.106541859984432</v>
      </c>
      <c r="AC68" s="23">
        <v>1.1830319912215614</v>
      </c>
    </row>
    <row r="69" spans="2:29" s="2" customFormat="1" ht="13.2" customHeight="1">
      <c r="B69" s="122"/>
      <c r="C69" s="120"/>
      <c r="D69" s="18" t="s">
        <v>144</v>
      </c>
      <c r="E69" s="19">
        <v>38.773000000000003</v>
      </c>
      <c r="F69" s="19">
        <v>40.231499999999997</v>
      </c>
      <c r="G69" s="19">
        <v>20.607600000000001</v>
      </c>
      <c r="H69" s="100">
        <v>0.18779999999999999</v>
      </c>
      <c r="I69" s="13">
        <f t="shared" si="28"/>
        <v>99.799900000000008</v>
      </c>
      <c r="J69" s="13">
        <f t="shared" si="29"/>
        <v>77.678572512126692</v>
      </c>
      <c r="K69" s="29">
        <f t="shared" si="30"/>
        <v>1342.1988337464559</v>
      </c>
      <c r="L69" s="14">
        <f t="shared" si="31"/>
        <v>0.83791133999132195</v>
      </c>
      <c r="M69" s="29">
        <v>179.44024548309756</v>
      </c>
      <c r="N69" s="37">
        <v>90.926607038840572</v>
      </c>
      <c r="O69" s="29">
        <v>158509.07285830786</v>
      </c>
      <c r="P69" s="29">
        <v>242605.39587489204</v>
      </c>
      <c r="Q69" s="35">
        <v>1855.3249031829948</v>
      </c>
      <c r="R69" s="15">
        <v>3.0968194127711435</v>
      </c>
      <c r="S69" s="15">
        <v>6.6394258222470093</v>
      </c>
      <c r="T69" s="15">
        <v>6.8996228713863932</v>
      </c>
      <c r="U69" s="29">
        <v>199.53687668293279</v>
      </c>
      <c r="V69" s="29">
        <v>186.25608733210788</v>
      </c>
      <c r="W69" s="29">
        <v>2194.7937806309051</v>
      </c>
      <c r="X69" s="29">
        <v>178.08589213034602</v>
      </c>
      <c r="Y69" s="15">
        <v>77.860283862578456</v>
      </c>
      <c r="Z69" s="14">
        <v>85.434671084492933</v>
      </c>
      <c r="AA69" s="14">
        <v>10.41814644039872</v>
      </c>
      <c r="AB69" s="14">
        <v>11.235059856134416</v>
      </c>
      <c r="AC69" s="23">
        <v>1.1704849884785333</v>
      </c>
    </row>
    <row r="70" spans="2:29" s="2" customFormat="1" ht="13.2" customHeight="1">
      <c r="B70" s="122"/>
      <c r="C70" s="120"/>
      <c r="D70" s="18" t="s">
        <v>178</v>
      </c>
      <c r="E70" s="19">
        <v>38.338799999999999</v>
      </c>
      <c r="F70" s="19">
        <v>39.530500000000004</v>
      </c>
      <c r="G70" s="19">
        <v>21.587800000000001</v>
      </c>
      <c r="H70" s="100">
        <v>0.1825</v>
      </c>
      <c r="I70" s="13">
        <f t="shared" si="28"/>
        <v>99.639600000000016</v>
      </c>
      <c r="J70" s="13">
        <f t="shared" si="29"/>
        <v>76.548430752737133</v>
      </c>
      <c r="K70" s="29">
        <f t="shared" si="30"/>
        <v>1304.3199529218753</v>
      </c>
      <c r="L70" s="14">
        <f t="shared" si="31"/>
        <v>0.77729232408570859</v>
      </c>
      <c r="M70" s="29">
        <v>167.03164894168958</v>
      </c>
      <c r="N70" s="37">
        <v>85.841102189316771</v>
      </c>
      <c r="O70" s="29">
        <v>160716.63041873855</v>
      </c>
      <c r="P70" s="29">
        <v>238378.2012013577</v>
      </c>
      <c r="Q70" s="35">
        <v>1877.4294769223393</v>
      </c>
      <c r="R70" s="15">
        <v>3.1616172053725111</v>
      </c>
      <c r="S70" s="15">
        <v>6.5994893590860233</v>
      </c>
      <c r="T70" s="15">
        <v>7.2943077404710657</v>
      </c>
      <c r="U70" s="29">
        <v>181.75826199985585</v>
      </c>
      <c r="V70" s="29">
        <v>189.60061812249381</v>
      </c>
      <c r="W70" s="29">
        <v>2160.1404056608176</v>
      </c>
      <c r="X70" s="29">
        <v>185.09902919512373</v>
      </c>
      <c r="Y70" s="15">
        <v>77.314125553259942</v>
      </c>
      <c r="Z70" s="14">
        <v>85.604616521841621</v>
      </c>
      <c r="AA70" s="14">
        <v>10.142838053154946</v>
      </c>
      <c r="AB70" s="14">
        <v>11.517104901518787</v>
      </c>
      <c r="AC70" s="23">
        <v>1.168161298573021</v>
      </c>
    </row>
    <row r="71" spans="2:29" s="2" customFormat="1" ht="13.2" customHeight="1">
      <c r="B71" s="122"/>
      <c r="C71" s="120"/>
      <c r="D71" s="18" t="s">
        <v>145</v>
      </c>
      <c r="E71" s="19">
        <v>38.582999999999998</v>
      </c>
      <c r="F71" s="19">
        <v>39.303100000000001</v>
      </c>
      <c r="G71" s="19">
        <v>21.690799999999999</v>
      </c>
      <c r="H71" s="100">
        <v>0.19189999999999999</v>
      </c>
      <c r="I71" s="13">
        <f t="shared" si="28"/>
        <v>99.768799999999999</v>
      </c>
      <c r="J71" s="13">
        <f t="shared" si="29"/>
        <v>76.358888145356261</v>
      </c>
      <c r="K71" s="29">
        <f t="shared" si="30"/>
        <v>1371.5013641956593</v>
      </c>
      <c r="L71" s="14">
        <f t="shared" si="31"/>
        <v>0.813447073144557</v>
      </c>
      <c r="M71" s="29">
        <v>181.19392781373568</v>
      </c>
      <c r="N71" s="37">
        <v>94.237452425602555</v>
      </c>
      <c r="O71" s="29">
        <v>159333.92959611843</v>
      </c>
      <c r="P71" s="29">
        <v>237006.92578229669</v>
      </c>
      <c r="Q71" s="35">
        <v>1898.332053153905</v>
      </c>
      <c r="R71" s="15">
        <v>2.9393419297770214</v>
      </c>
      <c r="S71" s="15">
        <v>6.7039965454310178</v>
      </c>
      <c r="T71" s="15">
        <v>7.03045330894924</v>
      </c>
      <c r="U71" s="29">
        <v>208.55412332891447</v>
      </c>
      <c r="V71" s="29">
        <v>185.530677698695</v>
      </c>
      <c r="W71" s="29">
        <v>1865.3881471098753</v>
      </c>
      <c r="X71" s="29">
        <v>175.83181340255416</v>
      </c>
      <c r="Y71" s="15">
        <v>77.364449325082049</v>
      </c>
      <c r="Z71" s="14">
        <v>83.933645502850609</v>
      </c>
      <c r="AA71" s="14">
        <v>10.796294575019889</v>
      </c>
      <c r="AB71" s="14">
        <v>11.035428163245252</v>
      </c>
      <c r="AC71" s="23">
        <v>1.1914173321186643</v>
      </c>
    </row>
    <row r="72" spans="2:29" s="2" customFormat="1" ht="13.2" customHeight="1">
      <c r="B72" s="122"/>
      <c r="C72" s="120"/>
      <c r="D72" s="18" t="s">
        <v>146</v>
      </c>
      <c r="E72" s="19">
        <v>38.848799999999997</v>
      </c>
      <c r="F72" s="19">
        <v>40.4009</v>
      </c>
      <c r="G72" s="19">
        <v>20.2714</v>
      </c>
      <c r="H72" s="100">
        <v>0.1913</v>
      </c>
      <c r="I72" s="13">
        <f t="shared" si="28"/>
        <v>99.712399999999988</v>
      </c>
      <c r="J72" s="13">
        <f t="shared" si="29"/>
        <v>78.034586826681831</v>
      </c>
      <c r="K72" s="29">
        <f t="shared" si="30"/>
        <v>1367.2131890079711</v>
      </c>
      <c r="L72" s="14">
        <f t="shared" si="31"/>
        <v>0.86768306817434915</v>
      </c>
      <c r="M72" s="29">
        <v>180.05945990194238</v>
      </c>
      <c r="N72" s="37">
        <v>95.52862842504905</v>
      </c>
      <c r="O72" s="29">
        <v>161014.72104281082</v>
      </c>
      <c r="P72" s="29">
        <v>243626.91766903861</v>
      </c>
      <c r="Q72" s="35">
        <v>1841.6996653218878</v>
      </c>
      <c r="R72" s="15">
        <v>2.8341487011077771</v>
      </c>
      <c r="S72" s="15">
        <v>6.8474367773776645</v>
      </c>
      <c r="T72" s="15">
        <v>7.5505683865089246</v>
      </c>
      <c r="U72" s="29">
        <v>201.58949269019251</v>
      </c>
      <c r="V72" s="29">
        <v>185.83985902375233</v>
      </c>
      <c r="W72" s="29">
        <v>2208.5826283479491</v>
      </c>
      <c r="X72" s="29">
        <v>182.16085475917168</v>
      </c>
      <c r="Y72" s="15">
        <v>77.661720655738392</v>
      </c>
      <c r="Z72" s="14">
        <v>87.42724130031759</v>
      </c>
      <c r="AA72" s="14">
        <v>10.110293277645917</v>
      </c>
      <c r="AB72" s="14">
        <v>11.313304372383348</v>
      </c>
      <c r="AC72" s="23">
        <v>1.1438082514406953</v>
      </c>
    </row>
    <row r="73" spans="2:29" s="2" customFormat="1" ht="13.2" customHeight="1">
      <c r="B73" s="122"/>
      <c r="C73" s="120"/>
      <c r="D73" s="18" t="s">
        <v>147</v>
      </c>
      <c r="E73" s="19">
        <v>38.977800000000002</v>
      </c>
      <c r="F73" s="19">
        <v>40.609699999999997</v>
      </c>
      <c r="G73" s="19">
        <v>20.0839</v>
      </c>
      <c r="H73" s="100">
        <v>0.186</v>
      </c>
      <c r="I73" s="13">
        <f t="shared" si="28"/>
        <v>99.857400000000013</v>
      </c>
      <c r="J73" s="13">
        <f t="shared" si="29"/>
        <v>78.28122130963115</v>
      </c>
      <c r="K73" s="29">
        <f t="shared" si="30"/>
        <v>1329.3343081833905</v>
      </c>
      <c r="L73" s="14">
        <f t="shared" si="31"/>
        <v>0.85151987672124407</v>
      </c>
      <c r="M73" s="29">
        <v>173.11371084840647</v>
      </c>
      <c r="N73" s="37">
        <v>98.092599806339521</v>
      </c>
      <c r="O73" s="29">
        <v>163613.38935102336</v>
      </c>
      <c r="P73" s="29">
        <v>244886.03071873044</v>
      </c>
      <c r="Q73" s="35">
        <v>1934.3312502526273</v>
      </c>
      <c r="R73" s="15">
        <v>2.914339783122939</v>
      </c>
      <c r="S73" s="15">
        <v>6.7261090409109743</v>
      </c>
      <c r="T73" s="15">
        <v>7.7576166198755443</v>
      </c>
      <c r="U73" s="29">
        <v>209.94650344610668</v>
      </c>
      <c r="V73" s="29">
        <v>187.39510437865314</v>
      </c>
      <c r="W73" s="29">
        <v>2050.3262519017694</v>
      </c>
      <c r="X73" s="29">
        <v>181.62390808752687</v>
      </c>
      <c r="Y73" s="15">
        <v>77.47282962254836</v>
      </c>
      <c r="Z73" s="14">
        <v>84.583955994949235</v>
      </c>
      <c r="AA73" s="14">
        <v>10.650201675654113</v>
      </c>
      <c r="AB73" s="14">
        <v>11.100797361875008</v>
      </c>
      <c r="AC73" s="23">
        <v>1.1822573066453796</v>
      </c>
    </row>
    <row r="74" spans="2:29" s="2" customFormat="1" ht="13.2" customHeight="1">
      <c r="B74" s="122"/>
      <c r="C74" s="120"/>
      <c r="D74" s="18" t="s">
        <v>148</v>
      </c>
      <c r="E74" s="19">
        <v>39.146299999999997</v>
      </c>
      <c r="F74" s="19">
        <v>40.921100000000003</v>
      </c>
      <c r="G74" s="19">
        <v>19.878599999999999</v>
      </c>
      <c r="H74" s="100">
        <v>0.18229999999999999</v>
      </c>
      <c r="I74" s="13">
        <f t="shared" si="28"/>
        <v>100.1283</v>
      </c>
      <c r="J74" s="13">
        <f t="shared" si="29"/>
        <v>78.584240009850831</v>
      </c>
      <c r="K74" s="29">
        <f t="shared" si="30"/>
        <v>1302.8905611926459</v>
      </c>
      <c r="L74" s="14">
        <f t="shared" si="31"/>
        <v>0.84320033395574345</v>
      </c>
      <c r="M74" s="29">
        <v>191.67499968827053</v>
      </c>
      <c r="N74" s="37">
        <v>105.27111229061211</v>
      </c>
      <c r="O74" s="29">
        <v>157341.38686829826</v>
      </c>
      <c r="P74" s="29">
        <v>246763.84587042604</v>
      </c>
      <c r="Q74" s="35">
        <v>1849.6524051708741</v>
      </c>
      <c r="R74" s="15">
        <v>3.131982706704461</v>
      </c>
      <c r="S74" s="15">
        <v>7.1158703798104552</v>
      </c>
      <c r="T74" s="15">
        <v>7.49367126893251</v>
      </c>
      <c r="U74" s="29">
        <v>217.20036105774764</v>
      </c>
      <c r="V74" s="29">
        <v>187.13499973366996</v>
      </c>
      <c r="W74" s="29">
        <v>2279.379270406876</v>
      </c>
      <c r="X74" s="29">
        <v>176.73967767385466</v>
      </c>
      <c r="Y74" s="15">
        <v>78.277853138848727</v>
      </c>
      <c r="Z74" s="14">
        <v>85.065381164826363</v>
      </c>
      <c r="AA74" s="14">
        <v>10.465405558700391</v>
      </c>
      <c r="AB74" s="14">
        <v>11.232879103944446</v>
      </c>
      <c r="AC74" s="23">
        <v>1.1755663541462968</v>
      </c>
    </row>
    <row r="75" spans="2:29" s="2" customFormat="1" ht="13.2" customHeight="1">
      <c r="B75" s="122"/>
      <c r="C75" s="120"/>
      <c r="D75" s="18" t="s">
        <v>149</v>
      </c>
      <c r="E75" s="19">
        <v>39.094700000000003</v>
      </c>
      <c r="F75" s="19">
        <v>41.212000000000003</v>
      </c>
      <c r="G75" s="19">
        <v>19.555599999999998</v>
      </c>
      <c r="H75" s="100">
        <v>0.19259999999999999</v>
      </c>
      <c r="I75" s="13">
        <f t="shared" si="28"/>
        <v>100.0549</v>
      </c>
      <c r="J75" s="13">
        <f t="shared" si="29"/>
        <v>78.976505490348188</v>
      </c>
      <c r="K75" s="29">
        <f t="shared" si="30"/>
        <v>1376.5042352479625</v>
      </c>
      <c r="L75" s="14">
        <f t="shared" si="31"/>
        <v>0.90555541828431885</v>
      </c>
      <c r="M75" s="29">
        <v>238.08105268512566</v>
      </c>
      <c r="N75" s="37">
        <v>116.3223729011608</v>
      </c>
      <c r="O75" s="29">
        <v>154357.91103992538</v>
      </c>
      <c r="P75" s="29">
        <v>248518.04120641915</v>
      </c>
      <c r="Q75" s="35">
        <v>1864.1383885084076</v>
      </c>
      <c r="R75" s="15">
        <v>3.0067694341258671</v>
      </c>
      <c r="S75" s="15">
        <v>6.51085757528086</v>
      </c>
      <c r="T75" s="15">
        <v>7.0607188379040817</v>
      </c>
      <c r="U75" s="29">
        <v>208.35566588687968</v>
      </c>
      <c r="V75" s="29">
        <v>186.00505343991478</v>
      </c>
      <c r="W75" s="29">
        <v>2296.0162561694647</v>
      </c>
      <c r="X75" s="29">
        <v>173.56562264584167</v>
      </c>
      <c r="Y75" s="15">
        <v>78.720508057465949</v>
      </c>
      <c r="Z75" s="14">
        <v>82.803890522009496</v>
      </c>
      <c r="AA75" s="14">
        <v>10.740251209262546</v>
      </c>
      <c r="AB75" s="14">
        <v>11.244361981612212</v>
      </c>
      <c r="AC75" s="23">
        <v>1.2076727237039633</v>
      </c>
    </row>
    <row r="76" spans="2:29" s="2" customFormat="1" ht="13.2" customHeight="1">
      <c r="B76" s="122"/>
      <c r="C76" s="120"/>
      <c r="D76" s="18" t="s">
        <v>150</v>
      </c>
      <c r="E76" s="19">
        <v>38.884399999999999</v>
      </c>
      <c r="F76" s="19">
        <v>40.301900000000003</v>
      </c>
      <c r="G76" s="19">
        <v>20.555299999999999</v>
      </c>
      <c r="H76" s="100">
        <v>0.1867</v>
      </c>
      <c r="I76" s="13">
        <f t="shared" si="28"/>
        <v>99.928300000000007</v>
      </c>
      <c r="J76" s="13">
        <f t="shared" si="29"/>
        <v>77.752859140072772</v>
      </c>
      <c r="K76" s="29">
        <f t="shared" si="30"/>
        <v>1334.3371792356936</v>
      </c>
      <c r="L76" s="14">
        <f t="shared" si="31"/>
        <v>0.83512290337376061</v>
      </c>
      <c r="M76" s="29">
        <v>193.7889556943725</v>
      </c>
      <c r="N76" s="37">
        <v>96.953501086987913</v>
      </c>
      <c r="O76" s="29">
        <v>157003.37901927726</v>
      </c>
      <c r="P76" s="29">
        <v>243029.92441271921</v>
      </c>
      <c r="Q76" s="35">
        <v>1845.3545532684366</v>
      </c>
      <c r="R76" s="15">
        <v>2.8623902427772743</v>
      </c>
      <c r="S76" s="15">
        <v>6.3701825290938707</v>
      </c>
      <c r="T76" s="15">
        <v>6.9499190999263654</v>
      </c>
      <c r="U76" s="29">
        <v>208.75297554841765</v>
      </c>
      <c r="V76" s="29">
        <v>185.16971003919969</v>
      </c>
      <c r="W76" s="29">
        <v>2125.6397307280936</v>
      </c>
      <c r="X76" s="29">
        <v>182.50604286628021</v>
      </c>
      <c r="Y76" s="15">
        <v>78.054337921203512</v>
      </c>
      <c r="Z76" s="14">
        <v>85.080332525366245</v>
      </c>
      <c r="AA76" s="14">
        <v>10.111197000860425</v>
      </c>
      <c r="AB76" s="14">
        <v>11.624338533750391</v>
      </c>
      <c r="AC76" s="23">
        <v>1.175359769194432</v>
      </c>
    </row>
    <row r="77" spans="2:29" s="2" customFormat="1" ht="13.2" customHeight="1">
      <c r="B77" s="122"/>
      <c r="C77" s="120"/>
      <c r="D77" s="18" t="s">
        <v>151</v>
      </c>
      <c r="E77" s="19">
        <v>39.064799999999998</v>
      </c>
      <c r="F77" s="19">
        <v>40.3992</v>
      </c>
      <c r="G77" s="19">
        <v>20.596900000000002</v>
      </c>
      <c r="H77" s="100">
        <v>0.18959999999999999</v>
      </c>
      <c r="I77" s="13">
        <f t="shared" si="28"/>
        <v>100.2505</v>
      </c>
      <c r="J77" s="13">
        <f t="shared" si="29"/>
        <v>77.759597711696529</v>
      </c>
      <c r="K77" s="29">
        <f t="shared" si="30"/>
        <v>1355.0633593095208</v>
      </c>
      <c r="L77" s="14">
        <f t="shared" si="31"/>
        <v>0.84638190251584178</v>
      </c>
      <c r="M77" s="29">
        <v>184.19231805073579</v>
      </c>
      <c r="N77" s="37">
        <v>95.693046506776525</v>
      </c>
      <c r="O77" s="29">
        <v>156279.74751821411</v>
      </c>
      <c r="P77" s="29">
        <v>243616.66626968767</v>
      </c>
      <c r="Q77" s="35">
        <v>1839.683203634889</v>
      </c>
      <c r="R77" s="15">
        <v>3.0364066687219333</v>
      </c>
      <c r="S77" s="15">
        <v>6.3739565482589589</v>
      </c>
      <c r="T77" s="15">
        <v>7.1848205562990852</v>
      </c>
      <c r="U77" s="29">
        <v>204.97931376247229</v>
      </c>
      <c r="V77" s="29">
        <v>186.47328905956132</v>
      </c>
      <c r="W77" s="29">
        <v>2126.3758987362162</v>
      </c>
      <c r="X77" s="29">
        <v>180.45388143912459</v>
      </c>
      <c r="Y77" s="15">
        <v>78.174538843012016</v>
      </c>
      <c r="Z77" s="14">
        <v>84.949271270962811</v>
      </c>
      <c r="AA77" s="14">
        <v>10.194755518492402</v>
      </c>
      <c r="AB77" s="14">
        <v>11.546850075253227</v>
      </c>
      <c r="AC77" s="23">
        <v>1.1771731352589223</v>
      </c>
    </row>
    <row r="78" spans="2:29" s="2" customFormat="1" ht="13.2" customHeight="1">
      <c r="B78" s="122"/>
      <c r="C78" s="120"/>
      <c r="D78" s="18" t="s">
        <v>152</v>
      </c>
      <c r="E78" s="19">
        <v>38.993600000000001</v>
      </c>
      <c r="F78" s="19">
        <v>40.933500000000002</v>
      </c>
      <c r="G78" s="19">
        <v>19.999099999999999</v>
      </c>
      <c r="H78" s="100">
        <v>0.18820000000000001</v>
      </c>
      <c r="I78" s="13">
        <f t="shared" si="28"/>
        <v>100.11439999999999</v>
      </c>
      <c r="J78" s="13">
        <f t="shared" si="29"/>
        <v>78.487471911639688</v>
      </c>
      <c r="K78" s="29">
        <f t="shared" si="30"/>
        <v>1345.0576172049148</v>
      </c>
      <c r="L78" s="14">
        <f t="shared" si="31"/>
        <v>0.8652449300545928</v>
      </c>
      <c r="M78" s="29">
        <v>206.52762479307555</v>
      </c>
      <c r="N78" s="37">
        <v>111.36059363797003</v>
      </c>
      <c r="O78" s="29">
        <v>158256.49278476223</v>
      </c>
      <c r="P78" s="29">
        <v>246838.62078333882</v>
      </c>
      <c r="Q78" s="35">
        <v>1865.4329049239375</v>
      </c>
      <c r="R78" s="15">
        <v>3.1055205110664583</v>
      </c>
      <c r="S78" s="15">
        <v>6.6415911260525675</v>
      </c>
      <c r="T78" s="15">
        <v>8.2513046741227623</v>
      </c>
      <c r="U78" s="29">
        <v>214.74885904147283</v>
      </c>
      <c r="V78" s="29">
        <v>187.43018622820577</v>
      </c>
      <c r="W78" s="29">
        <v>2147.8785576655487</v>
      </c>
      <c r="X78" s="29">
        <v>176.45987513314131</v>
      </c>
      <c r="Y78" s="15">
        <v>78.184252048378994</v>
      </c>
      <c r="Z78" s="14">
        <v>84.836336041373244</v>
      </c>
      <c r="AA78" s="14">
        <v>10.571428227048465</v>
      </c>
      <c r="AB78" s="14">
        <v>11.150245530408457</v>
      </c>
      <c r="AC78" s="23">
        <v>1.1787402033868093</v>
      </c>
    </row>
    <row r="79" spans="2:29" s="2" customFormat="1" ht="13.2" customHeight="1">
      <c r="B79" s="122"/>
      <c r="C79" s="120"/>
      <c r="D79" s="18" t="s">
        <v>153</v>
      </c>
      <c r="E79" s="19">
        <v>39.090400000000002</v>
      </c>
      <c r="F79" s="19">
        <v>40.1785</v>
      </c>
      <c r="G79" s="19">
        <v>20.767600000000002</v>
      </c>
      <c r="H79" s="100">
        <v>0.21329999999999999</v>
      </c>
      <c r="I79" s="13">
        <f t="shared" si="28"/>
        <v>100.24980000000001</v>
      </c>
      <c r="J79" s="13">
        <f t="shared" si="29"/>
        <v>77.521220343392756</v>
      </c>
      <c r="K79" s="29">
        <f t="shared" si="30"/>
        <v>1524.4462792232107</v>
      </c>
      <c r="L79" s="14">
        <f t="shared" si="31"/>
        <v>0.9443531671411044</v>
      </c>
      <c r="M79" s="29">
        <v>173.3465199903373</v>
      </c>
      <c r="N79" s="37">
        <v>90.143726983539267</v>
      </c>
      <c r="O79" s="29">
        <v>154957.24444391599</v>
      </c>
      <c r="P79" s="29">
        <v>242285.79342453927</v>
      </c>
      <c r="Q79" s="35">
        <v>1847.9485083514189</v>
      </c>
      <c r="R79" s="15">
        <v>2.5007249922825312</v>
      </c>
      <c r="S79" s="15">
        <v>6.3378466935293565</v>
      </c>
      <c r="T79" s="15">
        <v>7.32341160289364</v>
      </c>
      <c r="U79" s="29">
        <v>199.0818089881063</v>
      </c>
      <c r="V79" s="29">
        <v>180.76554457507868</v>
      </c>
      <c r="W79" s="29">
        <v>1995.5561730512579</v>
      </c>
      <c r="X79" s="29">
        <v>181.01616321259488</v>
      </c>
      <c r="Y79" s="15">
        <v>78.226029966271426</v>
      </c>
      <c r="Z79" s="14">
        <v>83.853659202958823</v>
      </c>
      <c r="AA79" s="14">
        <v>10.208748630811996</v>
      </c>
      <c r="AB79" s="14">
        <v>11.681684445422004</v>
      </c>
      <c r="AC79" s="23">
        <v>1.1925538008777969</v>
      </c>
    </row>
    <row r="80" spans="2:29" s="2" customFormat="1" ht="13.2" customHeight="1">
      <c r="B80" s="122"/>
      <c r="C80" s="120"/>
      <c r="D80" s="18" t="s">
        <v>154</v>
      </c>
      <c r="E80" s="19">
        <v>38.896599999999999</v>
      </c>
      <c r="F80" s="19">
        <v>40.622500000000002</v>
      </c>
      <c r="G80" s="19">
        <v>20.398800000000001</v>
      </c>
      <c r="H80" s="100">
        <v>0.185</v>
      </c>
      <c r="I80" s="13">
        <f t="shared" si="28"/>
        <v>100.10290000000001</v>
      </c>
      <c r="J80" s="13">
        <f t="shared" si="29"/>
        <v>78.020956798707957</v>
      </c>
      <c r="K80" s="29">
        <f t="shared" si="30"/>
        <v>1322.1873495372433</v>
      </c>
      <c r="L80" s="14">
        <f t="shared" si="31"/>
        <v>0.83386741746856174</v>
      </c>
      <c r="M80" s="29">
        <v>181.5795274324725</v>
      </c>
      <c r="N80" s="37">
        <v>94.557528448940218</v>
      </c>
      <c r="O80" s="29">
        <v>160306.01159729049</v>
      </c>
      <c r="P80" s="29">
        <v>244963.21772560815</v>
      </c>
      <c r="Q80" s="35">
        <v>1870.2285755024882</v>
      </c>
      <c r="R80" s="15">
        <v>2.3456947333662828</v>
      </c>
      <c r="S80" s="15">
        <v>6.4749245096941843</v>
      </c>
      <c r="T80" s="15">
        <v>7.3821954216419243</v>
      </c>
      <c r="U80" s="29">
        <v>205.89859176248737</v>
      </c>
      <c r="V80" s="29">
        <v>187.69343004007004</v>
      </c>
      <c r="W80" s="29">
        <v>2260.7923912205692</v>
      </c>
      <c r="X80" s="29">
        <v>187.75364788520565</v>
      </c>
      <c r="Y80" s="15">
        <v>77.832675202010037</v>
      </c>
      <c r="Z80" s="14">
        <v>85.714662740740067</v>
      </c>
      <c r="AA80" s="14">
        <v>9.9610771698346099</v>
      </c>
      <c r="AB80" s="14">
        <v>11.712202556499701</v>
      </c>
      <c r="AC80" s="23">
        <v>1.1666615349402774</v>
      </c>
    </row>
    <row r="81" spans="2:29" s="2" customFormat="1" ht="13.2" customHeight="1">
      <c r="B81" s="122"/>
      <c r="C81" s="120"/>
      <c r="D81" s="18" t="s">
        <v>155</v>
      </c>
      <c r="E81" s="19">
        <v>38.733199999999997</v>
      </c>
      <c r="F81" s="19">
        <v>40.213999999999999</v>
      </c>
      <c r="G81" s="19">
        <v>20.817299999999999</v>
      </c>
      <c r="H81" s="100">
        <v>0.1951</v>
      </c>
      <c r="I81" s="13">
        <f t="shared" si="28"/>
        <v>99.959599999999995</v>
      </c>
      <c r="J81" s="13">
        <f t="shared" si="29"/>
        <v>77.494946558135922</v>
      </c>
      <c r="K81" s="29">
        <f t="shared" si="30"/>
        <v>1394.3716318633305</v>
      </c>
      <c r="L81" s="14">
        <f t="shared" si="31"/>
        <v>0.86171323751692408</v>
      </c>
      <c r="M81" s="29">
        <v>176.89436536178113</v>
      </c>
      <c r="N81" s="37">
        <v>103.97443701688522</v>
      </c>
      <c r="O81" s="29">
        <v>164889.71374191565</v>
      </c>
      <c r="P81" s="29">
        <v>242499.86676392652</v>
      </c>
      <c r="Q81" s="35">
        <v>1988.2205242374973</v>
      </c>
      <c r="R81" s="15">
        <v>3.01751968761072</v>
      </c>
      <c r="S81" s="15">
        <v>6.8108118486989708</v>
      </c>
      <c r="T81" s="15">
        <v>7.0988825157801489</v>
      </c>
      <c r="U81" s="29">
        <v>195.78635488639756</v>
      </c>
      <c r="V81" s="29">
        <v>187.30882614689673</v>
      </c>
      <c r="W81" s="29">
        <v>1717.0164215711598</v>
      </c>
      <c r="X81" s="29">
        <v>187.3872811937978</v>
      </c>
      <c r="Y81" s="15">
        <v>77.164845818853323</v>
      </c>
      <c r="Z81" s="14">
        <v>82.933312342277787</v>
      </c>
      <c r="AA81" s="14">
        <v>10.610221310491504</v>
      </c>
      <c r="AB81" s="14">
        <v>11.364400904176181</v>
      </c>
      <c r="AC81" s="23">
        <v>1.2057880865445905</v>
      </c>
    </row>
    <row r="82" spans="2:29" s="2" customFormat="1" ht="13.2" customHeight="1">
      <c r="B82" s="122"/>
      <c r="C82" s="120"/>
      <c r="D82" s="18" t="s">
        <v>156</v>
      </c>
      <c r="E82" s="19">
        <v>39.096600000000002</v>
      </c>
      <c r="F82" s="19">
        <v>41.011400000000002</v>
      </c>
      <c r="G82" s="19">
        <v>19.7273</v>
      </c>
      <c r="H82" s="100">
        <v>0.1802</v>
      </c>
      <c r="I82" s="13">
        <f t="shared" si="28"/>
        <v>100.0155</v>
      </c>
      <c r="J82" s="13">
        <f t="shared" si="29"/>
        <v>78.749452052359814</v>
      </c>
      <c r="K82" s="29">
        <f t="shared" si="30"/>
        <v>1287.8819480357365</v>
      </c>
      <c r="L82" s="14">
        <f t="shared" si="31"/>
        <v>0.83987960175300436</v>
      </c>
      <c r="M82" s="29">
        <v>200.01466846837192</v>
      </c>
      <c r="N82" s="37">
        <v>106.19174857704446</v>
      </c>
      <c r="O82" s="29">
        <v>156457.61464203757</v>
      </c>
      <c r="P82" s="29">
        <v>247308.37608300833</v>
      </c>
      <c r="Q82" s="35">
        <v>1854.7557125286351</v>
      </c>
      <c r="R82" s="15">
        <v>2.8010677657280736</v>
      </c>
      <c r="S82" s="15">
        <v>6.4911108874832415</v>
      </c>
      <c r="T82" s="15">
        <v>7.7524271714755155</v>
      </c>
      <c r="U82" s="29">
        <v>214.06189951462483</v>
      </c>
      <c r="V82" s="29">
        <v>185.17968448175776</v>
      </c>
      <c r="W82" s="29">
        <v>2295.4017215887679</v>
      </c>
      <c r="X82" s="29">
        <v>179.11440849202688</v>
      </c>
      <c r="Y82" s="15">
        <v>78.410815202022249</v>
      </c>
      <c r="Z82" s="14">
        <v>84.354836372890844</v>
      </c>
      <c r="AA82" s="14">
        <v>10.355145228928905</v>
      </c>
      <c r="AB82" s="14">
        <v>11.448110652960306</v>
      </c>
      <c r="AC82" s="23">
        <v>1.1854684840825209</v>
      </c>
    </row>
    <row r="83" spans="2:29" s="2" customFormat="1" ht="13.2" customHeight="1">
      <c r="B83" s="122"/>
      <c r="C83" s="120"/>
      <c r="D83" s="9" t="s">
        <v>130</v>
      </c>
      <c r="E83" s="8">
        <f>AVERAGE(E65:E82)</f>
        <v>38.905799999999999</v>
      </c>
      <c r="F83" s="8">
        <f t="shared" ref="F83:AC83" si="32">AVERAGE(F65:F82)</f>
        <v>40.440483333333326</v>
      </c>
      <c r="G83" s="8">
        <f t="shared" si="32"/>
        <v>20.449944444444444</v>
      </c>
      <c r="H83" s="96">
        <f t="shared" si="32"/>
        <v>0.18845000000000001</v>
      </c>
      <c r="I83" s="8">
        <f t="shared" si="32"/>
        <v>99.984677777777776</v>
      </c>
      <c r="J83" s="8">
        <f t="shared" si="32"/>
        <v>77.898488297749608</v>
      </c>
      <c r="K83" s="30">
        <f t="shared" si="32"/>
        <v>1346.8443568664513</v>
      </c>
      <c r="L83" s="8">
        <f t="shared" si="32"/>
        <v>0.8477644247051318</v>
      </c>
      <c r="M83" s="30">
        <f t="shared" si="32"/>
        <v>187.74995349016433</v>
      </c>
      <c r="N83" s="8">
        <f t="shared" si="32"/>
        <v>97.261507594560854</v>
      </c>
      <c r="O83" s="30">
        <f t="shared" si="32"/>
        <v>158406.15282104464</v>
      </c>
      <c r="P83" s="30">
        <f t="shared" si="32"/>
        <v>243865.61446765112</v>
      </c>
      <c r="Q83" s="30">
        <f t="shared" si="32"/>
        <v>1871.8250554176723</v>
      </c>
      <c r="R83" s="8">
        <f t="shared" si="32"/>
        <v>2.9359294355330641</v>
      </c>
      <c r="S83" s="8">
        <f t="shared" si="32"/>
        <v>6.6832278475787374</v>
      </c>
      <c r="T83" s="8">
        <f t="shared" si="32"/>
        <v>7.3027218756064842</v>
      </c>
      <c r="U83" s="30">
        <f t="shared" si="32"/>
        <v>204.12329440838721</v>
      </c>
      <c r="V83" s="30">
        <f t="shared" si="32"/>
        <v>186.23939253774154</v>
      </c>
      <c r="W83" s="30">
        <f t="shared" si="32"/>
        <v>2136.1894767936301</v>
      </c>
      <c r="X83" s="30">
        <f t="shared" si="32"/>
        <v>179.24216490811207</v>
      </c>
      <c r="Y83" s="8">
        <f t="shared" si="32"/>
        <v>77.958869681567791</v>
      </c>
      <c r="Z83" s="8">
        <f t="shared" si="32"/>
        <v>84.635283488284415</v>
      </c>
      <c r="AA83" s="8">
        <f t="shared" si="32"/>
        <v>10.447644712950774</v>
      </c>
      <c r="AB83" s="8">
        <f t="shared" si="32"/>
        <v>11.315560391720625</v>
      </c>
      <c r="AC83" s="8">
        <f t="shared" si="32"/>
        <v>1.1817171410244747</v>
      </c>
    </row>
    <row r="84" spans="2:29" s="2" customFormat="1" ht="13.2" customHeight="1" thickBot="1">
      <c r="B84" s="122"/>
      <c r="C84" s="121"/>
      <c r="D84" s="11" t="s">
        <v>131</v>
      </c>
      <c r="E84" s="10">
        <f>STDEV(E65:E82)</f>
        <v>0.20353238794151829</v>
      </c>
      <c r="F84" s="10">
        <f t="shared" ref="F84:AC84" si="33">STDEV(F65:F82)</f>
        <v>0.52095094750454474</v>
      </c>
      <c r="G84" s="10">
        <f t="shared" si="33"/>
        <v>0.62254360132889963</v>
      </c>
      <c r="H84" s="97">
        <f t="shared" si="33"/>
        <v>7.6896607436831134E-3</v>
      </c>
      <c r="I84" s="10">
        <f t="shared" si="33"/>
        <v>0.18051481137065278</v>
      </c>
      <c r="J84" s="10">
        <f t="shared" si="33"/>
        <v>0.74527656125063402</v>
      </c>
      <c r="K84" s="31">
        <f t="shared" si="33"/>
        <v>54.957687338005165</v>
      </c>
      <c r="L84" s="10">
        <f t="shared" si="33"/>
        <v>3.6861233545221861E-2</v>
      </c>
      <c r="M84" s="31">
        <f t="shared" si="33"/>
        <v>16.829640687634022</v>
      </c>
      <c r="N84" s="10">
        <f t="shared" si="33"/>
        <v>9.1562957886278653</v>
      </c>
      <c r="O84" s="31">
        <f t="shared" si="33"/>
        <v>2872.7245351436954</v>
      </c>
      <c r="P84" s="31">
        <f t="shared" si="33"/>
        <v>3141.4565912466651</v>
      </c>
      <c r="Q84" s="31">
        <f t="shared" si="33"/>
        <v>37.199651246516169</v>
      </c>
      <c r="R84" s="10">
        <f t="shared" si="33"/>
        <v>0.2217731134320309</v>
      </c>
      <c r="S84" s="10">
        <f t="shared" si="33"/>
        <v>0.24631089312679971</v>
      </c>
      <c r="T84" s="10">
        <f t="shared" si="33"/>
        <v>0.41737425954277435</v>
      </c>
      <c r="U84" s="31">
        <f t="shared" si="33"/>
        <v>8.4482187919350569</v>
      </c>
      <c r="V84" s="31">
        <f t="shared" si="33"/>
        <v>1.8565315247327174</v>
      </c>
      <c r="W84" s="31">
        <f t="shared" si="33"/>
        <v>168.20878236259318</v>
      </c>
      <c r="X84" s="31">
        <f t="shared" si="33"/>
        <v>4.6519251188905759</v>
      </c>
      <c r="Y84" s="10">
        <f t="shared" si="33"/>
        <v>0.44641220259625197</v>
      </c>
      <c r="Z84" s="10">
        <f t="shared" si="33"/>
        <v>1.0690223096664251</v>
      </c>
      <c r="AA84" s="10">
        <f t="shared" si="33"/>
        <v>0.26703257445570971</v>
      </c>
      <c r="AB84" s="10">
        <f t="shared" si="33"/>
        <v>0.22211683479931546</v>
      </c>
      <c r="AC84" s="10">
        <f t="shared" si="33"/>
        <v>1.4825375578855833E-2</v>
      </c>
    </row>
    <row r="85" spans="2:29" s="2" customFormat="1" ht="13.2">
      <c r="B85" s="122"/>
      <c r="C85" s="119" t="s">
        <v>132</v>
      </c>
      <c r="D85" s="26" t="s">
        <v>179</v>
      </c>
      <c r="E85" s="27">
        <v>38.705599999999997</v>
      </c>
      <c r="F85" s="27">
        <v>40.122199999999999</v>
      </c>
      <c r="G85" s="27">
        <v>21.211500000000001</v>
      </c>
      <c r="H85" s="101">
        <v>0.18990000000000001</v>
      </c>
      <c r="I85" s="13">
        <f t="shared" ref="I85" si="34">SUM(E85:H85)</f>
        <v>100.22919999999999</v>
      </c>
      <c r="J85" s="13">
        <f t="shared" ref="J85" si="35">F85/40.3044/(F85/40.3044+G85/71.8444)*100</f>
        <v>77.125802077854132</v>
      </c>
      <c r="K85" s="29">
        <f t="shared" ref="K85" si="36">H85/(40.078+15.999)*40.078*10000</f>
        <v>1357.2074469033651</v>
      </c>
      <c r="L85" s="14">
        <f t="shared" ref="L85" si="37">100*K85/(G85/71.8444*55.845*10000)</f>
        <v>0.82315852348564555</v>
      </c>
      <c r="M85" s="28">
        <v>225.25879196031312</v>
      </c>
      <c r="N85" s="36">
        <v>141.68965914134353</v>
      </c>
      <c r="O85" s="28">
        <v>165362.10169171466</v>
      </c>
      <c r="P85" s="28">
        <v>241946.29119897581</v>
      </c>
      <c r="Q85" s="34">
        <v>2023.2016445808138</v>
      </c>
      <c r="R85" s="21">
        <v>3.5320549089363338</v>
      </c>
      <c r="S85" s="21">
        <v>6.4317107570936578</v>
      </c>
      <c r="T85" s="21">
        <v>6.9564058969237221</v>
      </c>
      <c r="U85" s="28">
        <v>144.90030840177695</v>
      </c>
      <c r="V85" s="28">
        <v>189.83657527699214</v>
      </c>
      <c r="W85" s="28">
        <v>1842.0516210030314</v>
      </c>
      <c r="X85" s="28">
        <v>196.71679219231575</v>
      </c>
      <c r="Y85" s="21">
        <v>77.074039849838528</v>
      </c>
      <c r="Z85" s="20">
        <v>81.732882204124522</v>
      </c>
      <c r="AA85" s="20">
        <v>10.284844633918574</v>
      </c>
      <c r="AB85" s="20">
        <v>11.896123124938008</v>
      </c>
      <c r="AC85" s="22">
        <v>1.2234977808595335</v>
      </c>
    </row>
    <row r="86" spans="2:29" s="2" customFormat="1" ht="13.2">
      <c r="B86" s="122"/>
      <c r="C86" s="120"/>
      <c r="D86" s="18" t="s">
        <v>111</v>
      </c>
      <c r="E86" s="19">
        <v>38.902700000000003</v>
      </c>
      <c r="F86" s="19">
        <v>39.865099999999998</v>
      </c>
      <c r="G86" s="19">
        <v>21.2011</v>
      </c>
      <c r="H86" s="100">
        <v>0.19159999999999999</v>
      </c>
      <c r="I86" s="13">
        <f t="shared" ref="I86:I98" si="38">SUM(E86:H86)</f>
        <v>100.16049999999998</v>
      </c>
      <c r="J86" s="13">
        <f t="shared" ref="J86:J98" si="39">F86/40.3044/(F86/40.3044+G86/71.8444)*100</f>
        <v>77.020873559196616</v>
      </c>
      <c r="K86" s="29">
        <f t="shared" ref="K86:K98" si="40">H86/(40.078+15.999)*40.078*10000</f>
        <v>1369.3572766018153</v>
      </c>
      <c r="L86" s="14">
        <f t="shared" ref="L86:L98" si="41">100*K86/(G86/71.8444*55.845*10000)</f>
        <v>0.83093491192328361</v>
      </c>
      <c r="M86" s="29">
        <v>207.02700843246149</v>
      </c>
      <c r="N86" s="37">
        <v>142.85302094213168</v>
      </c>
      <c r="O86" s="29">
        <v>163988.86756955739</v>
      </c>
      <c r="P86" s="29">
        <v>240395.91780301902</v>
      </c>
      <c r="Q86" s="35">
        <v>2016.6284548292549</v>
      </c>
      <c r="R86" s="15">
        <v>3.6624386767148809</v>
      </c>
      <c r="S86" s="15">
        <v>6.327018019226526</v>
      </c>
      <c r="T86" s="15">
        <v>6.8898936748994233</v>
      </c>
      <c r="U86" s="29">
        <v>147.10410162633661</v>
      </c>
      <c r="V86" s="29">
        <v>189.28708505042877</v>
      </c>
      <c r="W86" s="29">
        <v>1844.1805395741442</v>
      </c>
      <c r="X86" s="29">
        <v>193.98275955748829</v>
      </c>
      <c r="Y86" s="15">
        <v>77.107781515889002</v>
      </c>
      <c r="Z86" s="14">
        <v>81.318334657457811</v>
      </c>
      <c r="AA86" s="14">
        <v>10.395915902163519</v>
      </c>
      <c r="AB86" s="14">
        <v>11.829020008032479</v>
      </c>
      <c r="AC86" s="23">
        <v>1.2297349720851527</v>
      </c>
    </row>
    <row r="87" spans="2:29" s="2" customFormat="1" ht="13.2">
      <c r="B87" s="122"/>
      <c r="C87" s="120"/>
      <c r="D87" s="18" t="s">
        <v>112</v>
      </c>
      <c r="E87" s="19">
        <v>38.834600000000002</v>
      </c>
      <c r="F87" s="19">
        <v>40.083500000000001</v>
      </c>
      <c r="G87" s="19">
        <v>21.0883</v>
      </c>
      <c r="H87" s="100">
        <v>0.18890000000000001</v>
      </c>
      <c r="I87" s="13">
        <f t="shared" si="38"/>
        <v>100.19530000000002</v>
      </c>
      <c r="J87" s="13">
        <f t="shared" si="39"/>
        <v>77.211430186482289</v>
      </c>
      <c r="K87" s="29">
        <f t="shared" si="40"/>
        <v>1350.0604882572179</v>
      </c>
      <c r="L87" s="14">
        <f t="shared" si="41"/>
        <v>0.82360748112895188</v>
      </c>
      <c r="M87" s="29">
        <v>219.22359394757299</v>
      </c>
      <c r="N87" s="37">
        <v>144.14247358540962</v>
      </c>
      <c r="O87" s="29">
        <v>162851.8119008556</v>
      </c>
      <c r="P87" s="29">
        <v>241712.92110786916</v>
      </c>
      <c r="Q87" s="35">
        <v>2004.1305811480679</v>
      </c>
      <c r="R87" s="15">
        <v>3.6685925281287473</v>
      </c>
      <c r="S87" s="15">
        <v>6.2202829784251907</v>
      </c>
      <c r="T87" s="15">
        <v>6.9480611643473846</v>
      </c>
      <c r="U87" s="29">
        <v>145.76017999023583</v>
      </c>
      <c r="V87" s="29">
        <v>187.36935968167538</v>
      </c>
      <c r="W87" s="29">
        <v>1816.9115928175247</v>
      </c>
      <c r="X87" s="29">
        <v>197.54746754152782</v>
      </c>
      <c r="Y87" s="15">
        <v>77.326301704507785</v>
      </c>
      <c r="Z87" s="14">
        <v>81.258084394663442</v>
      </c>
      <c r="AA87" s="14">
        <v>10.145058329977152</v>
      </c>
      <c r="AB87" s="14">
        <v>12.130504735298553</v>
      </c>
      <c r="AC87" s="23">
        <v>1.2306467811166788</v>
      </c>
    </row>
    <row r="88" spans="2:29" s="2" customFormat="1" ht="13.2">
      <c r="B88" s="122"/>
      <c r="C88" s="120"/>
      <c r="D88" s="18" t="s">
        <v>113</v>
      </c>
      <c r="E88" s="19">
        <v>38.435400000000001</v>
      </c>
      <c r="F88" s="19">
        <v>39.161499999999997</v>
      </c>
      <c r="G88" s="19">
        <v>21.7713</v>
      </c>
      <c r="H88" s="100">
        <v>0.1961</v>
      </c>
      <c r="I88" s="13">
        <f t="shared" si="38"/>
        <v>99.564300000000003</v>
      </c>
      <c r="J88" s="13">
        <f t="shared" si="39"/>
        <v>76.226606945954003</v>
      </c>
      <c r="K88" s="29">
        <f t="shared" si="40"/>
        <v>1401.5185905094779</v>
      </c>
      <c r="L88" s="14">
        <f t="shared" si="41"/>
        <v>0.82817692815703059</v>
      </c>
      <c r="M88" s="29">
        <v>197.01580562648149</v>
      </c>
      <c r="N88" s="37">
        <v>132.1349131631508</v>
      </c>
      <c r="O88" s="29">
        <v>166185.53625209373</v>
      </c>
      <c r="P88" s="29">
        <v>236153.04451871256</v>
      </c>
      <c r="Q88" s="35">
        <v>2053.3021082305804</v>
      </c>
      <c r="R88" s="15">
        <v>3.2434289748128835</v>
      </c>
      <c r="S88" s="15">
        <v>6.3380145399781647</v>
      </c>
      <c r="T88" s="15">
        <v>6.5533719806489819</v>
      </c>
      <c r="U88" s="29">
        <v>145.06021767997541</v>
      </c>
      <c r="V88" s="29">
        <v>187.60074090744621</v>
      </c>
      <c r="W88" s="29">
        <v>1646.0538486086309</v>
      </c>
      <c r="X88" s="29">
        <v>196.20945051973254</v>
      </c>
      <c r="Y88" s="15">
        <v>76.553950536194876</v>
      </c>
      <c r="Z88" s="14">
        <v>80.935745200837999</v>
      </c>
      <c r="AA88" s="14">
        <v>10.464848165017834</v>
      </c>
      <c r="AB88" s="14">
        <v>11.80665026239674</v>
      </c>
      <c r="AC88" s="23">
        <v>1.2355480233344984</v>
      </c>
    </row>
    <row r="89" spans="2:29" s="2" customFormat="1" ht="13.2">
      <c r="B89" s="122"/>
      <c r="C89" s="120"/>
      <c r="D89" s="18" t="s">
        <v>114</v>
      </c>
      <c r="E89" s="19">
        <v>38.662100000000002</v>
      </c>
      <c r="F89" s="19">
        <v>39.776600000000002</v>
      </c>
      <c r="G89" s="19">
        <v>21.130199999999999</v>
      </c>
      <c r="H89" s="100">
        <v>0.18770000000000001</v>
      </c>
      <c r="I89" s="13">
        <f t="shared" si="38"/>
        <v>99.75660000000002</v>
      </c>
      <c r="J89" s="13">
        <f t="shared" si="39"/>
        <v>77.040819528838128</v>
      </c>
      <c r="K89" s="29">
        <f t="shared" si="40"/>
        <v>1341.484137881841</v>
      </c>
      <c r="L89" s="14">
        <f t="shared" si="41"/>
        <v>0.81675266643679456</v>
      </c>
      <c r="M89" s="29">
        <v>188.23843202211333</v>
      </c>
      <c r="N89" s="37">
        <v>123.264030371936</v>
      </c>
      <c r="O89" s="29">
        <v>163890.59963517144</v>
      </c>
      <c r="P89" s="29">
        <v>239862.24201327897</v>
      </c>
      <c r="Q89" s="35">
        <v>2002.9155007530308</v>
      </c>
      <c r="R89" s="15">
        <v>3.2360830329330392</v>
      </c>
      <c r="S89" s="15">
        <v>5.8697857157541415</v>
      </c>
      <c r="T89" s="15">
        <v>6.6069407932549806</v>
      </c>
      <c r="U89" s="29">
        <v>135.46068357906725</v>
      </c>
      <c r="V89" s="29">
        <v>188.54631911177566</v>
      </c>
      <c r="W89" s="29">
        <v>1838.0586571835995</v>
      </c>
      <c r="X89" s="29">
        <v>194.31478521767482</v>
      </c>
      <c r="Y89" s="15">
        <v>77.079119531091322</v>
      </c>
      <c r="Z89" s="14">
        <v>81.826017909169877</v>
      </c>
      <c r="AA89" s="14">
        <v>10.307581579596889</v>
      </c>
      <c r="AB89" s="14">
        <v>11.856371607049406</v>
      </c>
      <c r="AC89" s="23">
        <v>1.22210517577678</v>
      </c>
    </row>
    <row r="90" spans="2:29" s="2" customFormat="1" ht="13.2">
      <c r="B90" s="122"/>
      <c r="C90" s="120"/>
      <c r="D90" s="18" t="s">
        <v>115</v>
      </c>
      <c r="E90" s="19">
        <v>38.793300000000002</v>
      </c>
      <c r="F90" s="19">
        <v>39.821399999999997</v>
      </c>
      <c r="G90" s="19">
        <v>21.198899999999998</v>
      </c>
      <c r="H90" s="100">
        <v>0.18820000000000001</v>
      </c>
      <c r="I90" s="13">
        <f t="shared" si="38"/>
        <v>100.00179999999999</v>
      </c>
      <c r="J90" s="13">
        <f t="shared" si="39"/>
        <v>77.003293575226067</v>
      </c>
      <c r="K90" s="29">
        <f t="shared" si="40"/>
        <v>1345.0576172049148</v>
      </c>
      <c r="L90" s="14">
        <f t="shared" si="41"/>
        <v>0.8162744237038152</v>
      </c>
      <c r="M90" s="29">
        <v>191.40693569288655</v>
      </c>
      <c r="N90" s="37">
        <v>114.55535829058186</v>
      </c>
      <c r="O90" s="29">
        <v>161890.15395505686</v>
      </c>
      <c r="P90" s="29">
        <v>240132.39653735072</v>
      </c>
      <c r="Q90" s="35">
        <v>1969.3469540010362</v>
      </c>
      <c r="R90" s="15">
        <v>3.0734105227510167</v>
      </c>
      <c r="S90" s="15">
        <v>5.9656746636943021</v>
      </c>
      <c r="T90" s="15">
        <v>6.3743467625805552</v>
      </c>
      <c r="U90" s="29">
        <v>130.13424153264776</v>
      </c>
      <c r="V90" s="29">
        <v>186.68559241052566</v>
      </c>
      <c r="W90" s="29">
        <v>1782.8197677764724</v>
      </c>
      <c r="X90" s="29">
        <v>190.77554394718629</v>
      </c>
      <c r="Y90" s="15">
        <v>77.315119001839207</v>
      </c>
      <c r="Z90" s="14">
        <v>82.204993704208235</v>
      </c>
      <c r="AA90" s="14">
        <v>10.322848061417265</v>
      </c>
      <c r="AB90" s="14">
        <v>11.784258602913459</v>
      </c>
      <c r="AC90" s="23">
        <v>1.2164711107432493</v>
      </c>
    </row>
    <row r="91" spans="2:29" s="2" customFormat="1" ht="13.2">
      <c r="B91" s="122"/>
      <c r="C91" s="120"/>
      <c r="D91" s="18" t="s">
        <v>116</v>
      </c>
      <c r="E91" s="19">
        <v>38.541699999999999</v>
      </c>
      <c r="F91" s="19">
        <v>39.707700000000003</v>
      </c>
      <c r="G91" s="19">
        <v>21.205500000000001</v>
      </c>
      <c r="H91" s="100">
        <v>0.18809999999999999</v>
      </c>
      <c r="I91" s="13">
        <f t="shared" si="38"/>
        <v>99.643000000000015</v>
      </c>
      <c r="J91" s="13">
        <f t="shared" si="39"/>
        <v>76.947099449505473</v>
      </c>
      <c r="K91" s="29">
        <f t="shared" si="40"/>
        <v>1344.3429213402999</v>
      </c>
      <c r="L91" s="14">
        <f t="shared" si="41"/>
        <v>0.81558677432705651</v>
      </c>
      <c r="M91" s="29">
        <v>184.96422530498597</v>
      </c>
      <c r="N91" s="37">
        <v>116.66704929031924</v>
      </c>
      <c r="O91" s="29">
        <v>163679.7565338705</v>
      </c>
      <c r="P91" s="29">
        <v>239446.7588278203</v>
      </c>
      <c r="Q91" s="35">
        <v>1998.7098724182977</v>
      </c>
      <c r="R91" s="15">
        <v>3.1206587779153114</v>
      </c>
      <c r="S91" s="15">
        <v>6.0911543549017892</v>
      </c>
      <c r="T91" s="15">
        <v>6.7316564682675724</v>
      </c>
      <c r="U91" s="29">
        <v>140.4539319058479</v>
      </c>
      <c r="V91" s="29">
        <v>186.87280196809112</v>
      </c>
      <c r="W91" s="29">
        <v>1841.6155190069569</v>
      </c>
      <c r="X91" s="29">
        <v>193.13285318302729</v>
      </c>
      <c r="Y91" s="15">
        <v>77.071232622132541</v>
      </c>
      <c r="Z91" s="14">
        <v>81.892704285204516</v>
      </c>
      <c r="AA91" s="14">
        <v>10.348885958434886</v>
      </c>
      <c r="AB91" s="14">
        <v>11.79943429003464</v>
      </c>
      <c r="AC91" s="23">
        <v>1.221109998416146</v>
      </c>
    </row>
    <row r="92" spans="2:29" s="2" customFormat="1" ht="13.2">
      <c r="B92" s="122"/>
      <c r="C92" s="120"/>
      <c r="D92" s="18" t="s">
        <v>117</v>
      </c>
      <c r="E92" s="19">
        <v>38.556399999999996</v>
      </c>
      <c r="F92" s="19">
        <v>39.785600000000002</v>
      </c>
      <c r="G92" s="19">
        <v>21.209900000000001</v>
      </c>
      <c r="H92" s="100">
        <v>0.19220000000000001</v>
      </c>
      <c r="I92" s="13">
        <f t="shared" si="38"/>
        <v>99.744100000000003</v>
      </c>
      <c r="J92" s="13">
        <f t="shared" si="39"/>
        <v>76.978170535698027</v>
      </c>
      <c r="K92" s="29">
        <f t="shared" si="40"/>
        <v>1373.6454517895036</v>
      </c>
      <c r="L92" s="14">
        <f t="shared" si="41"/>
        <v>0.83319116955531092</v>
      </c>
      <c r="M92" s="29">
        <v>205.4772719462778</v>
      </c>
      <c r="N92" s="37">
        <v>138.20350496867317</v>
      </c>
      <c r="O92" s="29">
        <v>162289.44836423211</v>
      </c>
      <c r="P92" s="29">
        <v>239916.51412748982</v>
      </c>
      <c r="Q92" s="35">
        <v>2009.1658717242099</v>
      </c>
      <c r="R92" s="15">
        <v>3.2551618220169432</v>
      </c>
      <c r="S92" s="15">
        <v>6.1148856215046781</v>
      </c>
      <c r="T92" s="15">
        <v>6.7521743673572328</v>
      </c>
      <c r="U92" s="29">
        <v>144.39197364135021</v>
      </c>
      <c r="V92" s="29">
        <v>187.18014928903551</v>
      </c>
      <c r="W92" s="29">
        <v>1831.8340855659253</v>
      </c>
      <c r="X92" s="29">
        <v>192.6399023640387</v>
      </c>
      <c r="Y92" s="15">
        <v>77.256084605907546</v>
      </c>
      <c r="Z92" s="14">
        <v>80.77453964761996</v>
      </c>
      <c r="AA92" s="14">
        <v>10.429645400917071</v>
      </c>
      <c r="AB92" s="14">
        <v>11.870143395378975</v>
      </c>
      <c r="AC92" s="23">
        <v>1.2380138647184047</v>
      </c>
    </row>
    <row r="93" spans="2:29" s="2" customFormat="1" ht="13.2">
      <c r="B93" s="122"/>
      <c r="C93" s="120"/>
      <c r="D93" s="18" t="s">
        <v>118</v>
      </c>
      <c r="E93" s="19">
        <v>38.619799999999998</v>
      </c>
      <c r="F93" s="19">
        <v>39.682200000000002</v>
      </c>
      <c r="G93" s="19">
        <v>21.2456</v>
      </c>
      <c r="H93" s="100">
        <v>0.19769999999999999</v>
      </c>
      <c r="I93" s="13">
        <f t="shared" si="38"/>
        <v>99.745299999999986</v>
      </c>
      <c r="J93" s="13">
        <f t="shared" si="39"/>
        <v>76.90216136132986</v>
      </c>
      <c r="K93" s="29">
        <f t="shared" si="40"/>
        <v>1412.9537243433135</v>
      </c>
      <c r="L93" s="14">
        <f t="shared" si="41"/>
        <v>0.85559367391759777</v>
      </c>
      <c r="M93" s="29">
        <v>189.70162355525736</v>
      </c>
      <c r="N93" s="37">
        <v>117.57528509216826</v>
      </c>
      <c r="O93" s="29">
        <v>161476.00536987046</v>
      </c>
      <c r="P93" s="29">
        <v>239292.9878375562</v>
      </c>
      <c r="Q93" s="35">
        <v>1964.7407728494161</v>
      </c>
      <c r="R93" s="15">
        <v>3.1011804304206927</v>
      </c>
      <c r="S93" s="15">
        <v>5.8325541976989648</v>
      </c>
      <c r="T93" s="15">
        <v>6.4853129745755043</v>
      </c>
      <c r="U93" s="29">
        <v>130.80690627406241</v>
      </c>
      <c r="V93" s="29">
        <v>184.76158944981131</v>
      </c>
      <c r="W93" s="29">
        <v>1805.7873572370513</v>
      </c>
      <c r="X93" s="29">
        <v>193.8742290509893</v>
      </c>
      <c r="Y93" s="15">
        <v>77.298623928911837</v>
      </c>
      <c r="Z93" s="14">
        <v>82.18692643899567</v>
      </c>
      <c r="AA93" s="14">
        <v>10.134099732939159</v>
      </c>
      <c r="AB93" s="14">
        <v>12.006380056709279</v>
      </c>
      <c r="AC93" s="23">
        <v>1.2167385292626354</v>
      </c>
    </row>
    <row r="94" spans="2:29" s="2" customFormat="1" ht="13.2">
      <c r="B94" s="122"/>
      <c r="C94" s="120"/>
      <c r="D94" s="18" t="s">
        <v>119</v>
      </c>
      <c r="E94" s="19">
        <v>38.721600000000002</v>
      </c>
      <c r="F94" s="19">
        <v>39.9114</v>
      </c>
      <c r="G94" s="19">
        <v>21.201799999999999</v>
      </c>
      <c r="H94" s="100">
        <v>0.18990000000000001</v>
      </c>
      <c r="I94" s="13">
        <f t="shared" si="38"/>
        <v>100.0247</v>
      </c>
      <c r="J94" s="13">
        <f t="shared" si="39"/>
        <v>77.040826794156175</v>
      </c>
      <c r="K94" s="29">
        <f t="shared" si="40"/>
        <v>1357.2074469033651</v>
      </c>
      <c r="L94" s="14">
        <f t="shared" si="41"/>
        <v>0.82353512536274165</v>
      </c>
      <c r="M94" s="29">
        <v>199.09690769765294</v>
      </c>
      <c r="N94" s="37">
        <v>127.7271847545363</v>
      </c>
      <c r="O94" s="29">
        <v>161159.79785488086</v>
      </c>
      <c r="P94" s="29">
        <v>240675.1176794593</v>
      </c>
      <c r="Q94" s="35">
        <v>2009.1095340434108</v>
      </c>
      <c r="R94" s="15">
        <v>2.9221368987376519</v>
      </c>
      <c r="S94" s="15">
        <v>6.2767451636818929</v>
      </c>
      <c r="T94" s="15">
        <v>6.5601007392748754</v>
      </c>
      <c r="U94" s="29">
        <v>142.16273719147404</v>
      </c>
      <c r="V94" s="29">
        <v>185.49908981871013</v>
      </c>
      <c r="W94" s="29">
        <v>1784.1934773193514</v>
      </c>
      <c r="X94" s="29">
        <v>194.8914789663269</v>
      </c>
      <c r="Y94" s="15">
        <v>77.433797728480556</v>
      </c>
      <c r="Z94" s="14">
        <v>80.214540384237054</v>
      </c>
      <c r="AA94" s="14">
        <v>10.308862884613555</v>
      </c>
      <c r="AB94" s="14">
        <v>12.093058043037527</v>
      </c>
      <c r="AC94" s="23">
        <v>1.2466567722134698</v>
      </c>
    </row>
    <row r="95" spans="2:29" s="2" customFormat="1" ht="13.2">
      <c r="B95" s="122"/>
      <c r="C95" s="120"/>
      <c r="D95" s="18" t="s">
        <v>120</v>
      </c>
      <c r="E95" s="19">
        <v>38.783499999999997</v>
      </c>
      <c r="F95" s="19">
        <v>39.940199999999997</v>
      </c>
      <c r="G95" s="19">
        <v>21.229800000000001</v>
      </c>
      <c r="H95" s="100">
        <v>0.1865</v>
      </c>
      <c r="I95" s="13">
        <f t="shared" si="38"/>
        <v>100.13999999999999</v>
      </c>
      <c r="J95" s="13">
        <f t="shared" si="39"/>
        <v>77.030240032789848</v>
      </c>
      <c r="K95" s="29">
        <f t="shared" si="40"/>
        <v>1332.9077875064643</v>
      </c>
      <c r="L95" s="14">
        <f t="shared" si="41"/>
        <v>0.8077237063181868</v>
      </c>
      <c r="M95" s="29">
        <v>209.86399541832336</v>
      </c>
      <c r="N95" s="37">
        <v>143.55698719198358</v>
      </c>
      <c r="O95" s="29">
        <v>159155.17096470867</v>
      </c>
      <c r="P95" s="29">
        <v>240848.78844493403</v>
      </c>
      <c r="Q95" s="35">
        <v>1966.8266496974366</v>
      </c>
      <c r="R95" s="15">
        <v>3.3254329615542284</v>
      </c>
      <c r="S95" s="15">
        <v>5.9428624266584382</v>
      </c>
      <c r="T95" s="15">
        <v>6.5205689457741745</v>
      </c>
      <c r="U95" s="29">
        <v>138.59448789949383</v>
      </c>
      <c r="V95" s="29">
        <v>183.85060137589528</v>
      </c>
      <c r="W95" s="29">
        <v>1793.7601302867295</v>
      </c>
      <c r="X95" s="29">
        <v>195.66796008051523</v>
      </c>
      <c r="Y95" s="15">
        <v>77.664278124337415</v>
      </c>
      <c r="Z95" s="14">
        <v>80.91977551208798</v>
      </c>
      <c r="AA95" s="14">
        <v>10.051858510141921</v>
      </c>
      <c r="AB95" s="14">
        <v>12.294162916258811</v>
      </c>
      <c r="AC95" s="23">
        <v>1.2357918613486734</v>
      </c>
    </row>
    <row r="96" spans="2:29" s="2" customFormat="1" ht="13.2">
      <c r="B96" s="122"/>
      <c r="C96" s="120"/>
      <c r="D96" s="18" t="s">
        <v>180</v>
      </c>
      <c r="E96" s="19">
        <v>38.748399999999997</v>
      </c>
      <c r="F96" s="19">
        <v>39.783999999999999</v>
      </c>
      <c r="G96" s="19">
        <v>21.349</v>
      </c>
      <c r="H96" s="100">
        <v>0.1867</v>
      </c>
      <c r="I96" s="13">
        <f t="shared" si="38"/>
        <v>100.0681</v>
      </c>
      <c r="J96" s="13">
        <f t="shared" si="39"/>
        <v>76.861406494495171</v>
      </c>
      <c r="K96" s="29">
        <f t="shared" si="40"/>
        <v>1334.3371792356936</v>
      </c>
      <c r="L96" s="14">
        <f t="shared" si="41"/>
        <v>0.80407521737405296</v>
      </c>
      <c r="M96" s="29">
        <v>195.45819623318584</v>
      </c>
      <c r="N96" s="37">
        <v>123.25984113969515</v>
      </c>
      <c r="O96" s="29">
        <v>162083.53818959673</v>
      </c>
      <c r="P96" s="29">
        <v>239906.86575163007</v>
      </c>
      <c r="Q96" s="35">
        <v>1970.4684903258801</v>
      </c>
      <c r="R96" s="15">
        <v>3.0223937410461894</v>
      </c>
      <c r="S96" s="15">
        <v>6.0168572215666467</v>
      </c>
      <c r="T96" s="15">
        <v>6.4239973608450178</v>
      </c>
      <c r="U96" s="29">
        <v>140.88118973650964</v>
      </c>
      <c r="V96" s="29">
        <v>185.69213879807637</v>
      </c>
      <c r="W96" s="29">
        <v>1824.2281524203347</v>
      </c>
      <c r="X96" s="29">
        <v>196.41221397768263</v>
      </c>
      <c r="Y96" s="15">
        <v>77.277678747544797</v>
      </c>
      <c r="Z96" s="14">
        <v>82.256346135629414</v>
      </c>
      <c r="AA96" s="14">
        <v>10.032311384412045</v>
      </c>
      <c r="AB96" s="14">
        <v>12.117961896163079</v>
      </c>
      <c r="AC96" s="23">
        <v>1.2157116708674822</v>
      </c>
    </row>
    <row r="97" spans="2:29" s="2" customFormat="1" ht="13.2">
      <c r="B97" s="122"/>
      <c r="C97" s="120"/>
      <c r="D97" s="18" t="s">
        <v>121</v>
      </c>
      <c r="E97" s="19">
        <v>38.830599999999997</v>
      </c>
      <c r="F97" s="19">
        <v>40.082099999999997</v>
      </c>
      <c r="G97" s="19">
        <v>21.2608</v>
      </c>
      <c r="H97" s="100">
        <v>0.18629999999999999</v>
      </c>
      <c r="I97" s="13">
        <f t="shared" si="38"/>
        <v>100.35980000000001</v>
      </c>
      <c r="J97" s="13">
        <f t="shared" si="39"/>
        <v>77.067152385737074</v>
      </c>
      <c r="K97" s="29">
        <f t="shared" si="40"/>
        <v>1331.4783957772347</v>
      </c>
      <c r="L97" s="14">
        <f t="shared" si="41"/>
        <v>0.80568104986966727</v>
      </c>
      <c r="M97" s="29">
        <v>203.79504624548287</v>
      </c>
      <c r="N97" s="37">
        <v>137.94204573537738</v>
      </c>
      <c r="O97" s="29">
        <v>162042.82408479057</v>
      </c>
      <c r="P97" s="29">
        <v>241704.47877899185</v>
      </c>
      <c r="Q97" s="35">
        <v>1969.2097667357816</v>
      </c>
      <c r="R97" s="15">
        <v>3.0617379928670649</v>
      </c>
      <c r="S97" s="15">
        <v>5.8759640502622519</v>
      </c>
      <c r="T97" s="15">
        <v>6.3635999091310085</v>
      </c>
      <c r="U97" s="29">
        <v>143.60266034559325</v>
      </c>
      <c r="V97" s="29">
        <v>186.8036053482177</v>
      </c>
      <c r="W97" s="29">
        <v>1834.2487558426126</v>
      </c>
      <c r="X97" s="29">
        <v>198.40754619401289</v>
      </c>
      <c r="Y97" s="15">
        <v>77.412885355009649</v>
      </c>
      <c r="Z97" s="14">
        <v>82.288249236848642</v>
      </c>
      <c r="AA97" s="14">
        <v>9.925074950577681</v>
      </c>
      <c r="AB97" s="14">
        <v>12.244142702067084</v>
      </c>
      <c r="AC97" s="23">
        <v>1.2152403402358456</v>
      </c>
    </row>
    <row r="98" spans="2:29" s="2" customFormat="1" ht="13.2">
      <c r="B98" s="122"/>
      <c r="C98" s="120"/>
      <c r="D98" s="18" t="s">
        <v>122</v>
      </c>
      <c r="E98" s="19">
        <v>38.508200000000002</v>
      </c>
      <c r="F98" s="19">
        <v>39.7224</v>
      </c>
      <c r="G98" s="19">
        <v>21.253699999999998</v>
      </c>
      <c r="H98" s="100">
        <v>0.1883</v>
      </c>
      <c r="I98" s="13">
        <f t="shared" si="38"/>
        <v>99.672600000000003</v>
      </c>
      <c r="J98" s="13">
        <f t="shared" si="39"/>
        <v>76.913374016217674</v>
      </c>
      <c r="K98" s="29">
        <f t="shared" si="40"/>
        <v>1345.7723130695292</v>
      </c>
      <c r="L98" s="14">
        <f t="shared" si="41"/>
        <v>0.81460237127263546</v>
      </c>
      <c r="M98" s="29">
        <v>210.61145681637663</v>
      </c>
      <c r="N98" s="37">
        <v>136.87660021791805</v>
      </c>
      <c r="O98" s="29">
        <v>162275.85902102679</v>
      </c>
      <c r="P98" s="29">
        <v>239535.40328103135</v>
      </c>
      <c r="Q98" s="35">
        <v>1981.7464245900107</v>
      </c>
      <c r="R98" s="15">
        <v>3.2010336646048092</v>
      </c>
      <c r="S98" s="15">
        <v>5.8901216732740425</v>
      </c>
      <c r="T98" s="15">
        <v>6.8548988476132084</v>
      </c>
      <c r="U98" s="29">
        <v>149.00596633895202</v>
      </c>
      <c r="V98" s="29">
        <v>187.85683531938119</v>
      </c>
      <c r="W98" s="29">
        <v>1825.4249861998246</v>
      </c>
      <c r="X98" s="29">
        <v>196.67343449613341</v>
      </c>
      <c r="Y98" s="15">
        <v>77.229611049112762</v>
      </c>
      <c r="Z98" s="14">
        <v>81.885279068738001</v>
      </c>
      <c r="AA98" s="14">
        <v>10.076329981561246</v>
      </c>
      <c r="AB98" s="14">
        <v>12.119697636026661</v>
      </c>
      <c r="AC98" s="23">
        <v>1.221220726573524</v>
      </c>
    </row>
    <row r="99" spans="2:29" s="2" customFormat="1" ht="13.2">
      <c r="B99" s="122"/>
      <c r="C99" s="120"/>
      <c r="D99" s="9" t="s">
        <v>130</v>
      </c>
      <c r="E99" s="8">
        <f>AVERAGE(E85:E98)</f>
        <v>38.688850000000002</v>
      </c>
      <c r="F99" s="8">
        <f t="shared" ref="F99:AC99" si="42">AVERAGE(F85:F98)</f>
        <v>39.81756428571429</v>
      </c>
      <c r="G99" s="8">
        <f t="shared" si="42"/>
        <v>21.254099999999998</v>
      </c>
      <c r="H99" s="96">
        <f t="shared" si="42"/>
        <v>0.18986428571428568</v>
      </c>
      <c r="I99" s="8">
        <f t="shared" si="42"/>
        <v>99.950378571428573</v>
      </c>
      <c r="J99" s="8">
        <f t="shared" si="42"/>
        <v>76.954946924534312</v>
      </c>
      <c r="K99" s="30">
        <f t="shared" si="42"/>
        <v>1356.9521983802883</v>
      </c>
      <c r="L99" s="8">
        <f t="shared" si="42"/>
        <v>0.82134957305948364</v>
      </c>
      <c r="M99" s="30">
        <f t="shared" si="42"/>
        <v>201.93852077852654</v>
      </c>
      <c r="N99" s="8">
        <f t="shared" si="42"/>
        <v>131.4605681346589</v>
      </c>
      <c r="O99" s="30">
        <f t="shared" si="42"/>
        <v>162737.96224195903</v>
      </c>
      <c r="P99" s="30">
        <f t="shared" si="42"/>
        <v>240109.26627915137</v>
      </c>
      <c r="Q99" s="30">
        <f t="shared" si="42"/>
        <v>1995.6787589948019</v>
      </c>
      <c r="R99" s="8">
        <f t="shared" si="42"/>
        <v>3.2446960666742704</v>
      </c>
      <c r="S99" s="8">
        <f t="shared" si="42"/>
        <v>6.0852593845514775</v>
      </c>
      <c r="T99" s="8">
        <f t="shared" si="42"/>
        <v>6.6443807061066895</v>
      </c>
      <c r="U99" s="30">
        <f t="shared" si="42"/>
        <v>141.3085418673802</v>
      </c>
      <c r="V99" s="30">
        <f t="shared" si="42"/>
        <v>186.98874884329021</v>
      </c>
      <c r="W99" s="30">
        <f t="shared" si="42"/>
        <v>1807.9406064887278</v>
      </c>
      <c r="X99" s="30">
        <f t="shared" si="42"/>
        <v>195.08902980633226</v>
      </c>
      <c r="Y99" s="8">
        <f t="shared" si="42"/>
        <v>77.221464592914131</v>
      </c>
      <c r="Z99" s="8">
        <f t="shared" si="42"/>
        <v>81.549601341415936</v>
      </c>
      <c r="AA99" s="8">
        <f t="shared" si="42"/>
        <v>10.230583248263487</v>
      </c>
      <c r="AB99" s="8">
        <f t="shared" si="42"/>
        <v>11.989136376878907</v>
      </c>
      <c r="AC99" s="8">
        <f t="shared" si="42"/>
        <v>1.2263205433965767</v>
      </c>
    </row>
    <row r="100" spans="2:29" ht="14.4" thickBot="1">
      <c r="B100" s="123"/>
      <c r="C100" s="121"/>
      <c r="D100" s="11" t="s">
        <v>131</v>
      </c>
      <c r="E100" s="10">
        <f>STDEV(E85:E98)</f>
        <v>0.139611167450613</v>
      </c>
      <c r="F100" s="10">
        <f t="shared" ref="F100:AC100" si="43">STDEV(F85:F98)</f>
        <v>0.237506189740047</v>
      </c>
      <c r="G100" s="10">
        <f t="shared" si="43"/>
        <v>0.16047338144952947</v>
      </c>
      <c r="H100" s="97">
        <f t="shared" si="43"/>
        <v>3.4722210012207841E-3</v>
      </c>
      <c r="I100" s="10">
        <f t="shared" si="43"/>
        <v>0.25575599302270796</v>
      </c>
      <c r="J100" s="10">
        <f t="shared" si="43"/>
        <v>0.2285425256735035</v>
      </c>
      <c r="K100" s="31">
        <f t="shared" si="43"/>
        <v>24.815819906008986</v>
      </c>
      <c r="L100" s="10">
        <f t="shared" si="43"/>
        <v>1.3358126134386842E-2</v>
      </c>
      <c r="M100" s="31">
        <f t="shared" si="43"/>
        <v>11.875253830106995</v>
      </c>
      <c r="N100" s="10">
        <f t="shared" si="43"/>
        <v>10.758359784518987</v>
      </c>
      <c r="O100" s="31">
        <f t="shared" si="43"/>
        <v>1787.3412125186558</v>
      </c>
      <c r="P100" s="31">
        <f t="shared" si="43"/>
        <v>1432.2181172618896</v>
      </c>
      <c r="Q100" s="31">
        <f t="shared" si="43"/>
        <v>26.348800820534134</v>
      </c>
      <c r="R100" s="10">
        <f t="shared" si="43"/>
        <v>0.23165616064455513</v>
      </c>
      <c r="S100" s="10">
        <f t="shared" si="43"/>
        <v>0.20183769762626538</v>
      </c>
      <c r="T100" s="10">
        <f t="shared" si="43"/>
        <v>0.20960712827653932</v>
      </c>
      <c r="U100" s="31">
        <f t="shared" si="43"/>
        <v>5.7696676281922485</v>
      </c>
      <c r="V100" s="31">
        <f t="shared" si="43"/>
        <v>1.6635507145999604</v>
      </c>
      <c r="W100" s="31">
        <f t="shared" si="43"/>
        <v>51.171282184206966</v>
      </c>
      <c r="X100" s="31">
        <f t="shared" si="43"/>
        <v>2.099941448477566</v>
      </c>
      <c r="Y100" s="10">
        <f t="shared" si="43"/>
        <v>0.25283260490387671</v>
      </c>
      <c r="Z100" s="10">
        <f t="shared" si="43"/>
        <v>0.65140577224876484</v>
      </c>
      <c r="AA100" s="10">
        <f t="shared" si="43"/>
        <v>0.16741403818709416</v>
      </c>
      <c r="AB100" s="10">
        <f t="shared" si="43"/>
        <v>0.17544037749768637</v>
      </c>
      <c r="AC100" s="10">
        <f t="shared" si="43"/>
        <v>9.8393382042645319E-3</v>
      </c>
    </row>
    <row r="101" spans="2:29" s="2" customFormat="1" ht="13.2" customHeight="1">
      <c r="B101" s="124" t="s">
        <v>161</v>
      </c>
      <c r="C101" s="119" t="s">
        <v>158</v>
      </c>
      <c r="D101" s="26" t="s">
        <v>181</v>
      </c>
      <c r="E101" s="27">
        <v>38.696899999999999</v>
      </c>
      <c r="F101" s="27">
        <v>40.970199999999998</v>
      </c>
      <c r="G101" s="27">
        <v>19.2941</v>
      </c>
      <c r="H101" s="101">
        <v>0.21390000000000001</v>
      </c>
      <c r="I101" s="13">
        <f t="shared" ref="I101" si="44">SUM(E101:H101)</f>
        <v>99.1751</v>
      </c>
      <c r="J101" s="13">
        <f t="shared" ref="J101" si="45">F101/40.3044/(F101/40.3044+G101/71.8444)*100</f>
        <v>79.102048771948745</v>
      </c>
      <c r="K101" s="29">
        <f t="shared" ref="K101" si="46">H101/(40.078+15.999)*40.078*10000</f>
        <v>1528.7344544108994</v>
      </c>
      <c r="L101" s="14">
        <f t="shared" ref="L101" si="47">100*K101/(G101/71.8444*55.845*10000)</f>
        <v>1.019333167128504</v>
      </c>
      <c r="M101" s="28">
        <v>130.8454116831239</v>
      </c>
      <c r="N101" s="36">
        <v>84.616662165446826</v>
      </c>
      <c r="O101" s="28">
        <v>147374.4912047385</v>
      </c>
      <c r="P101" s="28">
        <v>247059.93040462086</v>
      </c>
      <c r="Q101" s="34">
        <v>1799.8277023016071</v>
      </c>
      <c r="R101" s="21">
        <v>2.2165047282591961</v>
      </c>
      <c r="S101" s="21">
        <v>6.0415569261638398</v>
      </c>
      <c r="T101" s="21">
        <v>9.1804243853945326</v>
      </c>
      <c r="U101" s="28">
        <v>231.62280722099885</v>
      </c>
      <c r="V101" s="28">
        <v>193.09276621396663</v>
      </c>
      <c r="W101" s="28">
        <v>2152.2326277171423</v>
      </c>
      <c r="X101" s="28">
        <v>164.26028024853758</v>
      </c>
      <c r="Y101" s="21">
        <v>79.389615331928525</v>
      </c>
      <c r="Z101" s="20">
        <v>81.882555211411088</v>
      </c>
      <c r="AA101" s="20">
        <v>10.95716931432443</v>
      </c>
      <c r="AB101" s="20">
        <v>11.145774204596959</v>
      </c>
      <c r="AC101" s="22">
        <v>1.2212613509899857</v>
      </c>
    </row>
    <row r="102" spans="2:29" s="2" customFormat="1" ht="13.2" customHeight="1">
      <c r="B102" s="124"/>
      <c r="C102" s="120"/>
      <c r="D102" s="18" t="s">
        <v>182</v>
      </c>
      <c r="E102" s="19">
        <v>38.343899999999998</v>
      </c>
      <c r="F102" s="19">
        <v>39.384</v>
      </c>
      <c r="G102" s="19">
        <v>21.323899999999998</v>
      </c>
      <c r="H102" s="100">
        <v>0.21829999999999999</v>
      </c>
      <c r="I102" s="13">
        <f t="shared" ref="I102:I113" si="48">SUM(E102:H102)</f>
        <v>99.270099999999999</v>
      </c>
      <c r="J102" s="13">
        <f t="shared" ref="J102:J113" si="49">F102/40.3044/(F102/40.3044+G102/71.8444)*100</f>
        <v>76.70223042582225</v>
      </c>
      <c r="K102" s="29">
        <f t="shared" ref="K102:K113" si="50">H102/(40.078+15.999)*40.078*10000</f>
        <v>1560.1810724539473</v>
      </c>
      <c r="L102" s="14">
        <f t="shared" ref="L102:L113" si="51">100*K102/(G102/71.8444*55.845*10000)</f>
        <v>0.94127601972622676</v>
      </c>
      <c r="M102" s="29">
        <v>136.00359294867951</v>
      </c>
      <c r="N102" s="37">
        <v>94.132486953422173</v>
      </c>
      <c r="O102" s="29">
        <v>145942.05336910428</v>
      </c>
      <c r="P102" s="29">
        <v>237494.77178670318</v>
      </c>
      <c r="Q102" s="35">
        <v>1761.6113815651468</v>
      </c>
      <c r="R102" s="15">
        <v>1.5279154426137249</v>
      </c>
      <c r="S102" s="15">
        <v>5.7202856922435323</v>
      </c>
      <c r="T102" s="15">
        <v>7.8577710119911783</v>
      </c>
      <c r="U102" s="29">
        <v>241.5027540333339</v>
      </c>
      <c r="V102" s="29">
        <v>184.69957764512284</v>
      </c>
      <c r="W102" s="29">
        <v>1823.1411154823804</v>
      </c>
      <c r="X102" s="29">
        <v>160.58248719263096</v>
      </c>
      <c r="Y102" s="15">
        <v>78.899105190544233</v>
      </c>
      <c r="Z102" s="14">
        <v>82.845771148139661</v>
      </c>
      <c r="AA102" s="14">
        <v>10.970133869280273</v>
      </c>
      <c r="AB102" s="14">
        <v>11.003167591900281</v>
      </c>
      <c r="AC102" s="23">
        <v>1.2070622146927237</v>
      </c>
    </row>
    <row r="103" spans="2:29" s="2" customFormat="1" ht="13.2" customHeight="1">
      <c r="B103" s="124"/>
      <c r="C103" s="120"/>
      <c r="D103" s="18" t="s">
        <v>183</v>
      </c>
      <c r="E103" s="19">
        <v>38.8508</v>
      </c>
      <c r="F103" s="19">
        <v>40.892600000000002</v>
      </c>
      <c r="G103" s="19">
        <v>19.5062</v>
      </c>
      <c r="H103" s="100">
        <v>0.21260000000000001</v>
      </c>
      <c r="I103" s="13">
        <f t="shared" si="48"/>
        <v>99.46220000000001</v>
      </c>
      <c r="J103" s="13">
        <f t="shared" si="49"/>
        <v>78.889186685869078</v>
      </c>
      <c r="K103" s="29">
        <f t="shared" si="50"/>
        <v>1519.443408170908</v>
      </c>
      <c r="L103" s="14">
        <f t="shared" si="51"/>
        <v>1.002121739256377</v>
      </c>
      <c r="M103" s="29">
        <v>135.59661518177933</v>
      </c>
      <c r="N103" s="37">
        <v>85.666004723253494</v>
      </c>
      <c r="O103" s="29">
        <v>150633.46840891585</v>
      </c>
      <c r="P103" s="29">
        <v>246591.98417542502</v>
      </c>
      <c r="Q103" s="35">
        <v>1829.7610408359601</v>
      </c>
      <c r="R103" s="15">
        <v>1.9474971719060974</v>
      </c>
      <c r="S103" s="15">
        <v>6.1643427928723691</v>
      </c>
      <c r="T103" s="15">
        <v>9.8469126454026821</v>
      </c>
      <c r="U103" s="29">
        <v>241.13490483281521</v>
      </c>
      <c r="V103" s="29">
        <v>192.77764465421393</v>
      </c>
      <c r="W103" s="29">
        <v>2005.2310137031959</v>
      </c>
      <c r="X103" s="29">
        <v>159.88100066581143</v>
      </c>
      <c r="Y103" s="15">
        <v>78.997986288445304</v>
      </c>
      <c r="Z103" s="14">
        <v>82.324120498322657</v>
      </c>
      <c r="AA103" s="14">
        <v>11.444518318099519</v>
      </c>
      <c r="AB103" s="14">
        <v>10.613909535150039</v>
      </c>
      <c r="AC103" s="23">
        <v>1.2147108210167576</v>
      </c>
    </row>
    <row r="104" spans="2:29" s="2" customFormat="1" ht="13.2">
      <c r="B104" s="124"/>
      <c r="C104" s="120"/>
      <c r="D104" s="18" t="s">
        <v>184</v>
      </c>
      <c r="E104" s="19">
        <v>39.300600000000003</v>
      </c>
      <c r="F104" s="19">
        <v>42.634500000000003</v>
      </c>
      <c r="G104" s="19">
        <v>17.114100000000001</v>
      </c>
      <c r="H104" s="100">
        <v>0.2079</v>
      </c>
      <c r="I104" s="13">
        <f t="shared" si="48"/>
        <v>99.257100000000008</v>
      </c>
      <c r="J104" s="13">
        <f t="shared" si="49"/>
        <v>81.619878660584959</v>
      </c>
      <c r="K104" s="29">
        <f t="shared" si="50"/>
        <v>1485.8527025340156</v>
      </c>
      <c r="L104" s="14">
        <f t="shared" si="51"/>
        <v>1.1169412239118324</v>
      </c>
      <c r="M104" s="29">
        <v>195.55051653255589</v>
      </c>
      <c r="N104" s="37">
        <v>100.45010335568169</v>
      </c>
      <c r="O104" s="29">
        <v>129752.08597962478</v>
      </c>
      <c r="P104" s="29">
        <v>257096.05036919046</v>
      </c>
      <c r="Q104" s="35">
        <v>1682.0958139700019</v>
      </c>
      <c r="R104" s="15">
        <v>2.7725954505346011</v>
      </c>
      <c r="S104" s="15">
        <v>4.8963530837758382</v>
      </c>
      <c r="T104" s="15">
        <v>8.1463813240320206</v>
      </c>
      <c r="U104" s="29">
        <v>206.93159015163286</v>
      </c>
      <c r="V104" s="29">
        <v>171.89983658809703</v>
      </c>
      <c r="W104" s="29">
        <v>2053.2537381583579</v>
      </c>
      <c r="X104" s="29">
        <v>156.98043775752987</v>
      </c>
      <c r="Y104" s="15">
        <v>81.991070557889401</v>
      </c>
      <c r="Z104" s="14">
        <v>77.137155269051007</v>
      </c>
      <c r="AA104" s="14">
        <v>10.715321208163193</v>
      </c>
      <c r="AB104" s="14">
        <v>12.098490484552272</v>
      </c>
      <c r="AC104" s="23">
        <v>1.2963921167588357</v>
      </c>
    </row>
    <row r="105" spans="2:29" s="2" customFormat="1" ht="13.2">
      <c r="B105" s="124"/>
      <c r="C105" s="120"/>
      <c r="D105" s="18" t="s">
        <v>185</v>
      </c>
      <c r="E105" s="19">
        <v>38.525199999999998</v>
      </c>
      <c r="F105" s="19">
        <v>39.544499999999999</v>
      </c>
      <c r="G105" s="19">
        <v>21.099299999999999</v>
      </c>
      <c r="H105" s="100">
        <v>0.20730000000000001</v>
      </c>
      <c r="I105" s="13">
        <f t="shared" si="48"/>
        <v>99.376300000000001</v>
      </c>
      <c r="J105" s="13">
        <f t="shared" si="49"/>
        <v>76.963099514989551</v>
      </c>
      <c r="K105" s="29">
        <f t="shared" si="50"/>
        <v>1481.5645273463274</v>
      </c>
      <c r="L105" s="14">
        <f t="shared" si="51"/>
        <v>0.90336061263525502</v>
      </c>
      <c r="M105" s="29">
        <v>137.1576473576684</v>
      </c>
      <c r="N105" s="37">
        <v>92.703434587321723</v>
      </c>
      <c r="O105" s="29">
        <v>144900.1458673249</v>
      </c>
      <c r="P105" s="29">
        <v>238462.62449013011</v>
      </c>
      <c r="Q105" s="35">
        <v>1755.3273509195285</v>
      </c>
      <c r="R105" s="15">
        <v>1.5892926515711705</v>
      </c>
      <c r="S105" s="15">
        <v>6.0332749668702856</v>
      </c>
      <c r="T105" s="15">
        <v>9.8518506941823851</v>
      </c>
      <c r="U105" s="29">
        <v>250.10311118919753</v>
      </c>
      <c r="V105" s="29">
        <v>185.23173903250489</v>
      </c>
      <c r="W105" s="29">
        <v>1910.1610025052662</v>
      </c>
      <c r="X105" s="29">
        <v>154.0077280237081</v>
      </c>
      <c r="Y105" s="15">
        <v>79.085489439534555</v>
      </c>
      <c r="Z105" s="14">
        <v>82.548788288075684</v>
      </c>
      <c r="AA105" s="14">
        <v>11.39765759448975</v>
      </c>
      <c r="AB105" s="14">
        <v>10.628541959144913</v>
      </c>
      <c r="AC105" s="23">
        <v>1.2114048197900098</v>
      </c>
    </row>
    <row r="106" spans="2:29" s="2" customFormat="1" ht="13.2">
      <c r="B106" s="124"/>
      <c r="C106" s="120"/>
      <c r="D106" s="18" t="s">
        <v>186</v>
      </c>
      <c r="E106" s="19">
        <v>38.599200000000003</v>
      </c>
      <c r="F106" s="19">
        <v>40.307000000000002</v>
      </c>
      <c r="G106" s="19">
        <v>20.3552</v>
      </c>
      <c r="H106" s="100">
        <v>0.21629999999999999</v>
      </c>
      <c r="I106" s="13">
        <f t="shared" si="48"/>
        <v>99.477700000000013</v>
      </c>
      <c r="J106" s="13">
        <f t="shared" si="49"/>
        <v>77.923790501979369</v>
      </c>
      <c r="K106" s="29">
        <f t="shared" si="50"/>
        <v>1545.8871551616526</v>
      </c>
      <c r="L106" s="14">
        <f t="shared" si="51"/>
        <v>0.97703706982942407</v>
      </c>
      <c r="M106" s="29">
        <v>153.81755263788685</v>
      </c>
      <c r="N106" s="37">
        <v>96.887964613248784</v>
      </c>
      <c r="O106" s="29">
        <v>148875.61200802418</v>
      </c>
      <c r="P106" s="29">
        <v>243060.67861077204</v>
      </c>
      <c r="Q106" s="35">
        <v>1787.3722375190951</v>
      </c>
      <c r="R106" s="15">
        <v>1.9438771537385275</v>
      </c>
      <c r="S106" s="15">
        <v>6.9253589645016822</v>
      </c>
      <c r="T106" s="15">
        <v>9.0822019561103282</v>
      </c>
      <c r="U106" s="29">
        <v>268.7587695524835</v>
      </c>
      <c r="V106" s="29">
        <v>193.09468755618255</v>
      </c>
      <c r="W106" s="29">
        <v>2003.6362029558472</v>
      </c>
      <c r="X106" s="29">
        <v>160.71465691429773</v>
      </c>
      <c r="Y106" s="15">
        <v>78.953394671373744</v>
      </c>
      <c r="Z106" s="14">
        <v>83.293009079444033</v>
      </c>
      <c r="AA106" s="14">
        <v>11.121401568695905</v>
      </c>
      <c r="AB106" s="14">
        <v>10.795230645677242</v>
      </c>
      <c r="AC106" s="23">
        <v>1.2005809503726899</v>
      </c>
    </row>
    <row r="107" spans="2:29" s="2" customFormat="1" ht="13.2">
      <c r="B107" s="124"/>
      <c r="C107" s="120"/>
      <c r="D107" s="18" t="s">
        <v>187</v>
      </c>
      <c r="E107" s="19">
        <v>38.717700000000001</v>
      </c>
      <c r="F107" s="19">
        <v>41.051099999999998</v>
      </c>
      <c r="G107" s="19">
        <v>19.4329</v>
      </c>
      <c r="H107" s="100">
        <v>0.20699999999999999</v>
      </c>
      <c r="I107" s="13">
        <f t="shared" si="48"/>
        <v>99.408699999999996</v>
      </c>
      <c r="J107" s="13">
        <f t="shared" si="49"/>
        <v>79.016033663884073</v>
      </c>
      <c r="K107" s="29">
        <f t="shared" si="50"/>
        <v>1479.4204397524832</v>
      </c>
      <c r="L107" s="14">
        <f t="shared" si="51"/>
        <v>0.97940569658608889</v>
      </c>
      <c r="M107" s="29">
        <v>126.50453501155074</v>
      </c>
      <c r="N107" s="37">
        <v>88.626217294904166</v>
      </c>
      <c r="O107" s="29">
        <v>149044.55792897943</v>
      </c>
      <c r="P107" s="29">
        <v>247547.77640902731</v>
      </c>
      <c r="Q107" s="35">
        <v>1732.8326200569145</v>
      </c>
      <c r="R107" s="15">
        <v>1.640523156495016</v>
      </c>
      <c r="S107" s="15">
        <v>5.3770682354091885</v>
      </c>
      <c r="T107" s="15">
        <v>8.9821339856614273</v>
      </c>
      <c r="U107" s="29">
        <v>180.6119000148949</v>
      </c>
      <c r="V107" s="29">
        <v>191.72598409941384</v>
      </c>
      <c r="W107" s="29">
        <v>2262.6465732708566</v>
      </c>
      <c r="X107" s="29">
        <v>152.2710594039186</v>
      </c>
      <c r="Y107" s="15">
        <v>79.237098124681609</v>
      </c>
      <c r="Z107" s="14">
        <v>86.012091533736296</v>
      </c>
      <c r="AA107" s="14">
        <v>11.379920957010963</v>
      </c>
      <c r="AB107" s="14">
        <v>10.216478985866537</v>
      </c>
      <c r="AC107" s="23">
        <v>1.1626272331812471</v>
      </c>
    </row>
    <row r="108" spans="2:29" s="2" customFormat="1" ht="13.2">
      <c r="B108" s="124"/>
      <c r="C108" s="120"/>
      <c r="D108" s="18" t="s">
        <v>188</v>
      </c>
      <c r="E108" s="19">
        <v>38.647799999999997</v>
      </c>
      <c r="F108" s="19">
        <v>40.827800000000003</v>
      </c>
      <c r="G108" s="19">
        <v>19.661100000000001</v>
      </c>
      <c r="H108" s="100">
        <v>0.21970000000000001</v>
      </c>
      <c r="I108" s="13">
        <f t="shared" si="48"/>
        <v>99.356400000000008</v>
      </c>
      <c r="J108" s="13">
        <f t="shared" si="49"/>
        <v>78.730611801003093</v>
      </c>
      <c r="K108" s="29">
        <f t="shared" si="50"/>
        <v>1570.1868145585536</v>
      </c>
      <c r="L108" s="14">
        <f t="shared" si="51"/>
        <v>1.0274297594902533</v>
      </c>
      <c r="M108" s="29">
        <v>147.28417373877232</v>
      </c>
      <c r="N108" s="37">
        <v>91.94857593212221</v>
      </c>
      <c r="O108" s="29">
        <v>150880.81663796926</v>
      </c>
      <c r="P108" s="29">
        <v>246201.2249531069</v>
      </c>
      <c r="Q108" s="35">
        <v>1796.7932690822565</v>
      </c>
      <c r="R108" s="15">
        <v>2.1478558954418032</v>
      </c>
      <c r="S108" s="15">
        <v>5.8994263921811694</v>
      </c>
      <c r="T108" s="15">
        <v>8.7424424087007147</v>
      </c>
      <c r="U108" s="29">
        <v>261.26668676594335</v>
      </c>
      <c r="V108" s="29">
        <v>193.26066863849351</v>
      </c>
      <c r="W108" s="29">
        <v>1992.5390052149301</v>
      </c>
      <c r="X108" s="29">
        <v>159.415091350068</v>
      </c>
      <c r="Y108" s="15">
        <v>78.944403095016028</v>
      </c>
      <c r="Z108" s="14">
        <v>83.972273958391582</v>
      </c>
      <c r="AA108" s="14">
        <v>11.271161681528529</v>
      </c>
      <c r="AB108" s="14">
        <v>10.565630204174749</v>
      </c>
      <c r="AC108" s="23">
        <v>1.1908692629849489</v>
      </c>
    </row>
    <row r="109" spans="2:29" s="2" customFormat="1" ht="13.2">
      <c r="B109" s="124"/>
      <c r="C109" s="120"/>
      <c r="D109" s="18" t="s">
        <v>189</v>
      </c>
      <c r="E109" s="19">
        <v>38.8645</v>
      </c>
      <c r="F109" s="19">
        <v>41.113500000000002</v>
      </c>
      <c r="G109" s="19">
        <v>19.458100000000002</v>
      </c>
      <c r="H109" s="100">
        <v>0.20960000000000001</v>
      </c>
      <c r="I109" s="13">
        <f t="shared" si="48"/>
        <v>99.645700000000005</v>
      </c>
      <c r="J109" s="13">
        <f t="shared" si="49"/>
        <v>79.019730468702761</v>
      </c>
      <c r="K109" s="29">
        <f t="shared" si="50"/>
        <v>1498.0025322324661</v>
      </c>
      <c r="L109" s="14">
        <f t="shared" si="51"/>
        <v>0.99042305982652223</v>
      </c>
      <c r="M109" s="29">
        <v>133.02519248437568</v>
      </c>
      <c r="N109" s="37">
        <v>92.929880867247149</v>
      </c>
      <c r="O109" s="29">
        <v>149952.12233506583</v>
      </c>
      <c r="P109" s="29">
        <v>247924.06306755586</v>
      </c>
      <c r="Q109" s="35">
        <v>1764.8936263613164</v>
      </c>
      <c r="R109" s="15">
        <v>1.3274064395852401</v>
      </c>
      <c r="S109" s="15">
        <v>5.7687012216523419</v>
      </c>
      <c r="T109" s="15">
        <v>9.3664173697536022</v>
      </c>
      <c r="U109" s="29">
        <v>201.34092988267764</v>
      </c>
      <c r="V109" s="29">
        <v>196.03723970437366</v>
      </c>
      <c r="W109" s="29">
        <v>2290.5614336967487</v>
      </c>
      <c r="X109" s="29">
        <v>154.93662934380509</v>
      </c>
      <c r="Y109" s="15">
        <v>79.162111810644504</v>
      </c>
      <c r="Z109" s="14">
        <v>84.963830168179783</v>
      </c>
      <c r="AA109" s="14">
        <v>11.391067650277904</v>
      </c>
      <c r="AB109" s="14">
        <v>10.332406566250624</v>
      </c>
      <c r="AC109" s="23">
        <v>1.1769714218633647</v>
      </c>
    </row>
    <row r="110" spans="2:29" s="2" customFormat="1" ht="13.2">
      <c r="B110" s="124"/>
      <c r="C110" s="120"/>
      <c r="D110" s="18" t="s">
        <v>190</v>
      </c>
      <c r="E110" s="19">
        <v>38.563699999999997</v>
      </c>
      <c r="F110" s="19">
        <v>40.5351</v>
      </c>
      <c r="G110" s="19">
        <v>19.879000000000001</v>
      </c>
      <c r="H110" s="100">
        <v>0.21379999999999999</v>
      </c>
      <c r="I110" s="13">
        <f t="shared" si="48"/>
        <v>99.191600000000008</v>
      </c>
      <c r="J110" s="13">
        <f t="shared" si="49"/>
        <v>78.423965741634262</v>
      </c>
      <c r="K110" s="29">
        <f t="shared" si="50"/>
        <v>1528.0197585462843</v>
      </c>
      <c r="L110" s="14">
        <f t="shared" si="51"/>
        <v>0.98887879280807123</v>
      </c>
      <c r="M110" s="29">
        <v>146.80775197397924</v>
      </c>
      <c r="N110" s="37">
        <v>107.0176577364747</v>
      </c>
      <c r="O110" s="29">
        <v>149302.23328652789</v>
      </c>
      <c r="P110" s="29">
        <v>244436.17519427161</v>
      </c>
      <c r="Q110" s="35">
        <v>1798.5130948764313</v>
      </c>
      <c r="R110" s="15">
        <v>1.9088905826557392</v>
      </c>
      <c r="S110" s="15">
        <v>6.9342728037850758</v>
      </c>
      <c r="T110" s="15">
        <v>9.6914299850397772</v>
      </c>
      <c r="U110" s="29">
        <v>247.57389076226391</v>
      </c>
      <c r="V110" s="29">
        <v>193.82625865971883</v>
      </c>
      <c r="W110" s="29">
        <v>2037.4106608316872</v>
      </c>
      <c r="X110" s="29">
        <v>161.72856087463012</v>
      </c>
      <c r="Y110" s="15">
        <v>78.999579153953349</v>
      </c>
      <c r="Z110" s="14">
        <v>83.014259785962722</v>
      </c>
      <c r="AA110" s="14">
        <v>11.120565750106534</v>
      </c>
      <c r="AB110" s="14">
        <v>10.832293483799049</v>
      </c>
      <c r="AC110" s="23">
        <v>1.2046123191103786</v>
      </c>
    </row>
    <row r="111" spans="2:29" s="2" customFormat="1" ht="13.2">
      <c r="B111" s="124"/>
      <c r="C111" s="120"/>
      <c r="D111" s="18" t="s">
        <v>191</v>
      </c>
      <c r="E111" s="19">
        <v>38.602800000000002</v>
      </c>
      <c r="F111" s="19">
        <v>40.550600000000003</v>
      </c>
      <c r="G111" s="19">
        <v>20.197399999999998</v>
      </c>
      <c r="H111" s="100">
        <v>0.25340000000000001</v>
      </c>
      <c r="I111" s="13">
        <f t="shared" si="48"/>
        <v>99.604200000000006</v>
      </c>
      <c r="J111" s="13">
        <f t="shared" si="49"/>
        <v>78.160407326577769</v>
      </c>
      <c r="K111" s="29">
        <f t="shared" si="50"/>
        <v>1811.0393209337162</v>
      </c>
      <c r="L111" s="14">
        <f t="shared" si="51"/>
        <v>1.1535622622984072</v>
      </c>
      <c r="M111" s="29">
        <v>164.27943942441476</v>
      </c>
      <c r="N111" s="37">
        <v>106.37045497318269</v>
      </c>
      <c r="O111" s="29">
        <v>150091.16722032829</v>
      </c>
      <c r="P111" s="29">
        <v>244529.64383541257</v>
      </c>
      <c r="Q111" s="35">
        <v>2078.4697182690202</v>
      </c>
      <c r="R111" s="15">
        <v>4.592577920335188</v>
      </c>
      <c r="S111" s="15">
        <v>5.451450018245322</v>
      </c>
      <c r="T111" s="15">
        <v>8.0600996192293728</v>
      </c>
      <c r="U111" s="29">
        <v>157.23415650930113</v>
      </c>
      <c r="V111" s="29">
        <v>176.65910578516343</v>
      </c>
      <c r="W111" s="29">
        <v>1365.7513381600249</v>
      </c>
      <c r="X111" s="29">
        <v>180.85656374951853</v>
      </c>
      <c r="Y111" s="15">
        <v>78.91837247826814</v>
      </c>
      <c r="Z111" s="14">
        <v>72.21234252348232</v>
      </c>
      <c r="AA111" s="14">
        <v>11.492365414769489</v>
      </c>
      <c r="AB111" s="14">
        <v>12.049780616605359</v>
      </c>
      <c r="AC111" s="23">
        <v>1.3848048201383518</v>
      </c>
    </row>
    <row r="112" spans="2:29" s="2" customFormat="1" ht="13.2">
      <c r="B112" s="124"/>
      <c r="C112" s="120"/>
      <c r="D112" s="18" t="s">
        <v>192</v>
      </c>
      <c r="E112" s="19">
        <v>38.661900000000003</v>
      </c>
      <c r="F112" s="19">
        <v>41.011699999999998</v>
      </c>
      <c r="G112" s="19">
        <v>19.334399999999999</v>
      </c>
      <c r="H112" s="100">
        <v>0.20280000000000001</v>
      </c>
      <c r="I112" s="13">
        <f t="shared" si="48"/>
        <v>99.210799999999992</v>
      </c>
      <c r="J112" s="13">
        <f t="shared" si="49"/>
        <v>79.084287185244349</v>
      </c>
      <c r="K112" s="29">
        <f t="shared" si="50"/>
        <v>1449.4032134386648</v>
      </c>
      <c r="L112" s="14">
        <f t="shared" si="51"/>
        <v>0.96442208599008017</v>
      </c>
      <c r="M112" s="29">
        <v>127.69834153719796</v>
      </c>
      <c r="N112" s="37">
        <v>82.432038090490593</v>
      </c>
      <c r="O112" s="29">
        <v>148444.58340638291</v>
      </c>
      <c r="P112" s="29">
        <v>247310.18515348196</v>
      </c>
      <c r="Q112" s="35">
        <v>1743.7668949553954</v>
      </c>
      <c r="R112" s="15">
        <v>1.564421093157873</v>
      </c>
      <c r="S112" s="15">
        <v>5.5880092163592172</v>
      </c>
      <c r="T112" s="15">
        <v>9.1142822313344656</v>
      </c>
      <c r="U112" s="29">
        <v>183.71538143222782</v>
      </c>
      <c r="V112" s="29">
        <v>193.87080969983185</v>
      </c>
      <c r="W112" s="29">
        <v>2249.8308358117874</v>
      </c>
      <c r="X112" s="29">
        <v>153.63082045540557</v>
      </c>
      <c r="Y112" s="15">
        <v>79.287615278825825</v>
      </c>
      <c r="Z112" s="14">
        <v>85.128685397012333</v>
      </c>
      <c r="AA112" s="14">
        <v>11.350371558170249</v>
      </c>
      <c r="AB112" s="14">
        <v>10.349371929242093</v>
      </c>
      <c r="AC112" s="23">
        <v>1.1746921679059499</v>
      </c>
    </row>
    <row r="113" spans="2:29" s="2" customFormat="1" ht="13.2">
      <c r="B113" s="124"/>
      <c r="C113" s="120"/>
      <c r="D113" s="18" t="s">
        <v>193</v>
      </c>
      <c r="E113" s="19">
        <v>38.855200000000004</v>
      </c>
      <c r="F113" s="19">
        <v>40.947099999999999</v>
      </c>
      <c r="G113" s="19">
        <v>19.447600000000001</v>
      </c>
      <c r="H113" s="100">
        <v>0.21329999999999999</v>
      </c>
      <c r="I113" s="13">
        <f t="shared" si="48"/>
        <v>99.463200000000001</v>
      </c>
      <c r="J113" s="13">
        <f t="shared" si="49"/>
        <v>78.961384484923755</v>
      </c>
      <c r="K113" s="29">
        <f t="shared" si="50"/>
        <v>1524.4462792232107</v>
      </c>
      <c r="L113" s="14">
        <f t="shared" si="51"/>
        <v>1.0084508542915116</v>
      </c>
      <c r="M113" s="29">
        <v>133.51357589424148</v>
      </c>
      <c r="N113" s="37">
        <v>92.475812749703792</v>
      </c>
      <c r="O113" s="29">
        <v>150846.37567982715</v>
      </c>
      <c r="P113" s="29">
        <v>246920.6319781463</v>
      </c>
      <c r="Q113" s="35">
        <v>1816.4611262502654</v>
      </c>
      <c r="R113" s="15">
        <v>1.7588467987959044</v>
      </c>
      <c r="S113" s="15">
        <v>5.9865096244943139</v>
      </c>
      <c r="T113" s="15">
        <v>8.1288761690158697</v>
      </c>
      <c r="U113" s="29">
        <v>198.80415453488737</v>
      </c>
      <c r="V113" s="29">
        <v>193.69702552730948</v>
      </c>
      <c r="W113" s="29">
        <v>2214.3597649635049</v>
      </c>
      <c r="X113" s="29">
        <v>162.87138718024471</v>
      </c>
      <c r="Y113" s="15">
        <v>78.996649959344396</v>
      </c>
      <c r="Z113" s="14">
        <v>83.044097944017381</v>
      </c>
      <c r="AA113" s="14">
        <v>11.152733194566853</v>
      </c>
      <c r="AB113" s="14">
        <v>10.797169401400851</v>
      </c>
      <c r="AC113" s="23">
        <v>1.2041794959036478</v>
      </c>
    </row>
    <row r="114" spans="2:29" s="2" customFormat="1" ht="13.2">
      <c r="B114" s="124"/>
      <c r="C114" s="120"/>
      <c r="D114" s="9" t="s">
        <v>130</v>
      </c>
      <c r="E114" s="8">
        <f>AVERAGE(E101:E113)</f>
        <v>38.710015384615389</v>
      </c>
      <c r="F114" s="8">
        <f t="shared" ref="F114:AC114" si="52">AVERAGE(F101:F113)</f>
        <v>40.751515384615388</v>
      </c>
      <c r="G114" s="8">
        <f t="shared" si="52"/>
        <v>19.700253846153846</v>
      </c>
      <c r="H114" s="96">
        <f t="shared" si="52"/>
        <v>0.21506923076923076</v>
      </c>
      <c r="I114" s="8">
        <f t="shared" si="52"/>
        <v>99.37685384615385</v>
      </c>
      <c r="J114" s="8">
        <f t="shared" si="52"/>
        <v>78.661281171781837</v>
      </c>
      <c r="K114" s="30">
        <f t="shared" si="52"/>
        <v>1537.0908983663944</v>
      </c>
      <c r="L114" s="8">
        <f t="shared" si="52"/>
        <v>1.0055878725983503</v>
      </c>
      <c r="M114" s="30">
        <f t="shared" si="52"/>
        <v>143.69879587740201</v>
      </c>
      <c r="N114" s="8">
        <f t="shared" si="52"/>
        <v>93.558253387884619</v>
      </c>
      <c r="O114" s="30">
        <f t="shared" si="52"/>
        <v>147387.67025637024</v>
      </c>
      <c r="P114" s="30">
        <f t="shared" si="52"/>
        <v>245741.21080214187</v>
      </c>
      <c r="Q114" s="30">
        <f t="shared" si="52"/>
        <v>1795.9789136125339</v>
      </c>
      <c r="R114" s="8">
        <f t="shared" si="52"/>
        <v>2.0721695757761602</v>
      </c>
      <c r="S114" s="8">
        <f t="shared" si="52"/>
        <v>5.9066623029657057</v>
      </c>
      <c r="T114" s="8">
        <f t="shared" si="52"/>
        <v>8.9270172142960273</v>
      </c>
      <c r="U114" s="30">
        <f t="shared" si="52"/>
        <v>220.8154643755891</v>
      </c>
      <c r="V114" s="30">
        <f t="shared" si="52"/>
        <v>189.22102644649172</v>
      </c>
      <c r="W114" s="30">
        <f t="shared" si="52"/>
        <v>2027.7504086516715</v>
      </c>
      <c r="X114" s="30">
        <f t="shared" si="52"/>
        <v>160.16436178154663</v>
      </c>
      <c r="Y114" s="8">
        <f t="shared" si="52"/>
        <v>79.297114721573053</v>
      </c>
      <c r="Z114" s="8">
        <f t="shared" si="52"/>
        <v>82.182998523478972</v>
      </c>
      <c r="AA114" s="8">
        <f t="shared" si="52"/>
        <v>11.212645236883352</v>
      </c>
      <c r="AB114" s="8">
        <f t="shared" si="52"/>
        <v>10.879095816027768</v>
      </c>
      <c r="AC114" s="8">
        <f t="shared" si="52"/>
        <v>1.219243768823761</v>
      </c>
    </row>
    <row r="115" spans="2:29" s="2" customFormat="1" thickBot="1">
      <c r="B115" s="124"/>
      <c r="C115" s="121"/>
      <c r="D115" s="11" t="s">
        <v>131</v>
      </c>
      <c r="E115" s="10">
        <f>STDEV(E101:E113)</f>
        <v>0.22973754172299227</v>
      </c>
      <c r="F115" s="10">
        <f t="shared" ref="F115:AC115" si="53">STDEV(F101:F113)</f>
        <v>0.79360424734892698</v>
      </c>
      <c r="G115" s="10">
        <f t="shared" si="53"/>
        <v>1.0215086095373711</v>
      </c>
      <c r="H115" s="97">
        <f t="shared" si="53"/>
        <v>1.2490555406345005E-2</v>
      </c>
      <c r="I115" s="10">
        <f t="shared" si="53"/>
        <v>0.1523815912732733</v>
      </c>
      <c r="J115" s="10">
        <f t="shared" si="53"/>
        <v>1.1937490184170698</v>
      </c>
      <c r="K115" s="31">
        <f t="shared" si="53"/>
        <v>89.269482956558861</v>
      </c>
      <c r="L115" s="10">
        <f t="shared" si="53"/>
        <v>6.6628991065515397E-2</v>
      </c>
      <c r="M115" s="31">
        <f t="shared" si="53"/>
        <v>19.015898732291159</v>
      </c>
      <c r="N115" s="10">
        <f t="shared" si="53"/>
        <v>7.634723242010419</v>
      </c>
      <c r="O115" s="31">
        <f t="shared" si="53"/>
        <v>5609.6545307633587</v>
      </c>
      <c r="P115" s="31">
        <f t="shared" si="53"/>
        <v>4785.6200389267624</v>
      </c>
      <c r="Q115" s="31">
        <f t="shared" si="53"/>
        <v>93.515000011212521</v>
      </c>
      <c r="R115" s="10">
        <f t="shared" si="53"/>
        <v>0.84432571706121384</v>
      </c>
      <c r="S115" s="10">
        <f t="shared" si="53"/>
        <v>0.56748736059368177</v>
      </c>
      <c r="T115" s="10">
        <f t="shared" si="53"/>
        <v>0.69406114235342997</v>
      </c>
      <c r="U115" s="31">
        <f t="shared" si="53"/>
        <v>34.830693463484714</v>
      </c>
      <c r="V115" s="31">
        <f t="shared" si="53"/>
        <v>7.4651748992330065</v>
      </c>
      <c r="W115" s="31">
        <f t="shared" si="53"/>
        <v>245.10059768022199</v>
      </c>
      <c r="X115" s="31">
        <f t="shared" si="53"/>
        <v>7.281253964359693</v>
      </c>
      <c r="Y115" s="10">
        <f t="shared" si="53"/>
        <v>0.82388046428306505</v>
      </c>
      <c r="Z115" s="10">
        <f t="shared" si="53"/>
        <v>3.6798543121878451</v>
      </c>
      <c r="AA115" s="10">
        <f t="shared" si="53"/>
        <v>0.2309853721634238</v>
      </c>
      <c r="AB115" s="10">
        <f t="shared" si="53"/>
        <v>0.59229584916001166</v>
      </c>
      <c r="AC115" s="10">
        <f t="shared" si="53"/>
        <v>5.9279310978919218E-2</v>
      </c>
    </row>
    <row r="116" spans="2:29" s="2" customFormat="1" ht="13.2">
      <c r="B116" s="124"/>
      <c r="C116" s="119" t="s">
        <v>139</v>
      </c>
      <c r="D116" s="26" t="s">
        <v>194</v>
      </c>
      <c r="E116" s="27">
        <v>38.840899999999998</v>
      </c>
      <c r="F116" s="27">
        <v>40.889099999999999</v>
      </c>
      <c r="G116" s="27">
        <v>19.5596</v>
      </c>
      <c r="H116" s="101">
        <v>0.21340000000000001</v>
      </c>
      <c r="I116" s="13">
        <f t="shared" ref="I116" si="54">SUM(E116:H116)</f>
        <v>99.502999999999986</v>
      </c>
      <c r="J116" s="13">
        <f t="shared" ref="J116" si="55">F116/40.3044/(F116/40.3044+G116/71.8444)*100</f>
        <v>78.842192991890528</v>
      </c>
      <c r="K116" s="29">
        <f t="shared" ref="K116" si="56">H116/(40.078+15.999)*40.078*10000</f>
        <v>1525.1609750878256</v>
      </c>
      <c r="L116" s="14">
        <f t="shared" ref="L116" si="57">100*K116/(G116/71.8444*55.845*10000)</f>
        <v>1.0031464534848369</v>
      </c>
      <c r="M116" s="28">
        <v>132.52309028624936</v>
      </c>
      <c r="N116" s="36">
        <v>88.53345759253412</v>
      </c>
      <c r="O116" s="28">
        <v>155295.66849283499</v>
      </c>
      <c r="P116" s="28">
        <v>246570.87835323188</v>
      </c>
      <c r="Q116" s="34">
        <v>1822.1903628352263</v>
      </c>
      <c r="R116" s="21">
        <v>1.0368355329452361</v>
      </c>
      <c r="S116" s="21">
        <v>6.1543986323932698</v>
      </c>
      <c r="T116" s="21">
        <v>9.5899596432907277</v>
      </c>
      <c r="U116" s="28">
        <v>234.35230194725179</v>
      </c>
      <c r="V116" s="28">
        <v>191.8582929890832</v>
      </c>
      <c r="W116" s="28">
        <v>1960.8426375063038</v>
      </c>
      <c r="X116" s="28">
        <v>174.0565033815503</v>
      </c>
      <c r="Y116" s="21">
        <v>78.486350392703969</v>
      </c>
      <c r="Z116" s="20">
        <v>85.224722762337308</v>
      </c>
      <c r="AA116" s="20">
        <v>10.468958800354573</v>
      </c>
      <c r="AB116" s="20">
        <v>11.208072000384281</v>
      </c>
      <c r="AC116" s="22">
        <v>1.1733684400343067</v>
      </c>
    </row>
    <row r="117" spans="2:29" s="2" customFormat="1" ht="13.2">
      <c r="B117" s="124"/>
      <c r="C117" s="120"/>
      <c r="D117" s="18" t="s">
        <v>195</v>
      </c>
      <c r="E117" s="19">
        <v>38.526499999999999</v>
      </c>
      <c r="F117" s="19">
        <v>40.4377</v>
      </c>
      <c r="G117" s="19">
        <v>20.044499999999999</v>
      </c>
      <c r="H117" s="100">
        <v>0.21659999999999999</v>
      </c>
      <c r="I117" s="13">
        <f t="shared" ref="I117:I132" si="58">SUM(E117:H117)</f>
        <v>99.225300000000004</v>
      </c>
      <c r="J117" s="13">
        <f t="shared" ref="J117:J132" si="59">F117/40.3044/(F117/40.3044+G117/71.8444)*100</f>
        <v>78.242419800744798</v>
      </c>
      <c r="K117" s="29">
        <f t="shared" ref="K117:K132" si="60">H117/(40.078+15.999)*40.078*10000</f>
        <v>1548.0312427554968</v>
      </c>
      <c r="L117" s="14">
        <f t="shared" ref="L117:L132" si="61">100*K117/(G117/71.8444*55.845*10000)</f>
        <v>0.99355776281668906</v>
      </c>
      <c r="M117" s="29">
        <v>124.8062894828406</v>
      </c>
      <c r="N117" s="37">
        <v>99.795931421069014</v>
      </c>
      <c r="O117" s="29">
        <v>149775.8713675387</v>
      </c>
      <c r="P117" s="29">
        <v>243848.83031381189</v>
      </c>
      <c r="Q117" s="35">
        <v>1795.5167247387396</v>
      </c>
      <c r="R117" s="15">
        <v>2.1565017578688184</v>
      </c>
      <c r="S117" s="15">
        <v>6.0160959227318482</v>
      </c>
      <c r="T117" s="15">
        <v>10.551188032109669</v>
      </c>
      <c r="U117" s="29">
        <v>226.23245672667136</v>
      </c>
      <c r="V117" s="29">
        <v>190.62683729866919</v>
      </c>
      <c r="W117" s="29">
        <v>2015.6494187898579</v>
      </c>
      <c r="X117" s="29">
        <v>161.51690019888733</v>
      </c>
      <c r="Y117" s="15">
        <v>78.906971127542818</v>
      </c>
      <c r="Z117" s="14">
        <v>83.416583818973976</v>
      </c>
      <c r="AA117" s="14">
        <v>11.116587320136725</v>
      </c>
      <c r="AB117" s="14">
        <v>10.78390656146056</v>
      </c>
      <c r="AC117" s="23">
        <v>1.1988023894267168</v>
      </c>
    </row>
    <row r="118" spans="2:29" s="2" customFormat="1" ht="13.2">
      <c r="B118" s="124"/>
      <c r="C118" s="120"/>
      <c r="D118" s="18" t="s">
        <v>196</v>
      </c>
      <c r="E118" s="19">
        <v>38.729799999999997</v>
      </c>
      <c r="F118" s="19">
        <v>40.678400000000003</v>
      </c>
      <c r="G118" s="19">
        <v>19.813300000000002</v>
      </c>
      <c r="H118" s="100">
        <v>0.2132</v>
      </c>
      <c r="I118" s="13">
        <f t="shared" si="58"/>
        <v>99.434699999999992</v>
      </c>
      <c r="J118" s="13">
        <f t="shared" si="59"/>
        <v>78.539469459027202</v>
      </c>
      <c r="K118" s="29">
        <f t="shared" si="60"/>
        <v>1523.7315833585963</v>
      </c>
      <c r="L118" s="14">
        <f t="shared" si="61"/>
        <v>0.98937351659022965</v>
      </c>
      <c r="M118" s="29">
        <v>128.89298196285975</v>
      </c>
      <c r="N118" s="37">
        <v>97.735515881609658</v>
      </c>
      <c r="O118" s="29">
        <v>151337.33425260769</v>
      </c>
      <c r="P118" s="29">
        <v>245300.3078572067</v>
      </c>
      <c r="Q118" s="35">
        <v>1822.0080014210889</v>
      </c>
      <c r="R118" s="15">
        <v>1.7968097128246172</v>
      </c>
      <c r="S118" s="15">
        <v>5.9635127003198463</v>
      </c>
      <c r="T118" s="15">
        <v>8.0624720310436953</v>
      </c>
      <c r="U118" s="29">
        <v>231.64776716608418</v>
      </c>
      <c r="V118" s="29">
        <v>189.47643565572383</v>
      </c>
      <c r="W118" s="29">
        <v>1906.8317224840428</v>
      </c>
      <c r="X118" s="29">
        <v>161.77868360360083</v>
      </c>
      <c r="Y118" s="15">
        <v>78.833033561521887</v>
      </c>
      <c r="Z118" s="14">
        <v>83.060740751177264</v>
      </c>
      <c r="AA118" s="14">
        <v>11.262349036573166</v>
      </c>
      <c r="AB118" s="14">
        <v>10.689938765114281</v>
      </c>
      <c r="AC118" s="23">
        <v>1.2039382155231098</v>
      </c>
    </row>
    <row r="119" spans="2:29" s="2" customFormat="1" ht="13.2">
      <c r="B119" s="124"/>
      <c r="C119" s="120"/>
      <c r="D119" s="18" t="s">
        <v>197</v>
      </c>
      <c r="E119" s="19">
        <v>38.8673</v>
      </c>
      <c r="F119" s="19">
        <v>40.654899999999998</v>
      </c>
      <c r="G119" s="19">
        <v>19.906700000000001</v>
      </c>
      <c r="H119" s="100">
        <v>0.2084</v>
      </c>
      <c r="I119" s="13">
        <f t="shared" si="58"/>
        <v>99.637299999999996</v>
      </c>
      <c r="J119" s="13">
        <f t="shared" si="59"/>
        <v>78.450327534947291</v>
      </c>
      <c r="K119" s="29">
        <f t="shared" si="60"/>
        <v>1489.4261818570894</v>
      </c>
      <c r="L119" s="14">
        <f t="shared" si="61"/>
        <v>0.96256117229181837</v>
      </c>
      <c r="M119" s="29">
        <v>118.19861714364416</v>
      </c>
      <c r="N119" s="37">
        <v>79.73493358479233</v>
      </c>
      <c r="O119" s="29">
        <v>148360.97303365381</v>
      </c>
      <c r="P119" s="29">
        <v>245158.59733676715</v>
      </c>
      <c r="Q119" s="35">
        <v>1746.4086868456077</v>
      </c>
      <c r="R119" s="15">
        <v>2.6850568220337441</v>
      </c>
      <c r="S119" s="15">
        <v>5.2886608420328312</v>
      </c>
      <c r="T119" s="15">
        <v>10.301902887154146</v>
      </c>
      <c r="U119" s="29">
        <v>188.72463280242914</v>
      </c>
      <c r="V119" s="29">
        <v>191.37517554080998</v>
      </c>
      <c r="W119" s="29">
        <v>2200.523834345709</v>
      </c>
      <c r="X119" s="29">
        <v>163.15813972294544</v>
      </c>
      <c r="Y119" s="15">
        <v>79.153047329263416</v>
      </c>
      <c r="Z119" s="14">
        <v>84.952035655311505</v>
      </c>
      <c r="AA119" s="14">
        <v>10.703779105419677</v>
      </c>
      <c r="AB119" s="14">
        <v>10.997375953171666</v>
      </c>
      <c r="AC119" s="23">
        <v>1.1771348294200368</v>
      </c>
    </row>
    <row r="120" spans="2:29" s="2" customFormat="1" ht="13.2">
      <c r="B120" s="124"/>
      <c r="C120" s="120"/>
      <c r="D120" s="18" t="s">
        <v>198</v>
      </c>
      <c r="E120" s="19">
        <v>38.507199999999997</v>
      </c>
      <c r="F120" s="19">
        <v>40.942300000000003</v>
      </c>
      <c r="G120" s="19">
        <v>19.471800000000002</v>
      </c>
      <c r="H120" s="100">
        <v>0.20899999999999999</v>
      </c>
      <c r="I120" s="13">
        <f t="shared" si="58"/>
        <v>99.130300000000005</v>
      </c>
      <c r="J120" s="13">
        <f t="shared" si="59"/>
        <v>78.938768994100059</v>
      </c>
      <c r="K120" s="29">
        <f t="shared" si="60"/>
        <v>1493.7143570447779</v>
      </c>
      <c r="L120" s="14">
        <f t="shared" si="61"/>
        <v>0.98689303066157197</v>
      </c>
      <c r="M120" s="29">
        <v>143.97203008993304</v>
      </c>
      <c r="N120" s="37">
        <v>89.619811507993248</v>
      </c>
      <c r="O120" s="29">
        <v>148057.42841895146</v>
      </c>
      <c r="P120" s="29">
        <v>246891.6868505672</v>
      </c>
      <c r="Q120" s="35">
        <v>1778.4017115234662</v>
      </c>
      <c r="R120" s="15">
        <v>2.1444808895604988</v>
      </c>
      <c r="S120" s="15">
        <v>6.9236873845279403</v>
      </c>
      <c r="T120" s="15">
        <v>9.4149604571800545</v>
      </c>
      <c r="U120" s="29">
        <v>224.64893451002555</v>
      </c>
      <c r="V120" s="29">
        <v>192.67271448145132</v>
      </c>
      <c r="W120" s="29">
        <v>2152.8402725162664</v>
      </c>
      <c r="X120" s="29">
        <v>154.05899470131723</v>
      </c>
      <c r="Y120" s="15">
        <v>79.302684504421805</v>
      </c>
      <c r="Z120" s="14">
        <v>83.253084755591132</v>
      </c>
      <c r="AA120" s="14">
        <v>11.54364089530347</v>
      </c>
      <c r="AB120" s="14">
        <v>10.405353945861021</v>
      </c>
      <c r="AC120" s="23">
        <v>1.2011566933954863</v>
      </c>
    </row>
    <row r="121" spans="2:29" s="2" customFormat="1" ht="13.2">
      <c r="B121" s="124"/>
      <c r="C121" s="120"/>
      <c r="D121" s="18" t="s">
        <v>199</v>
      </c>
      <c r="E121" s="19">
        <v>38.762300000000003</v>
      </c>
      <c r="F121" s="19">
        <v>40.807499999999997</v>
      </c>
      <c r="G121" s="19">
        <v>19.5105</v>
      </c>
      <c r="H121" s="100">
        <v>0.21340000000000001</v>
      </c>
      <c r="I121" s="13">
        <f t="shared" si="58"/>
        <v>99.293699999999987</v>
      </c>
      <c r="J121" s="13">
        <f t="shared" si="59"/>
        <v>78.850795857105808</v>
      </c>
      <c r="K121" s="29">
        <f t="shared" si="60"/>
        <v>1525.1609750878256</v>
      </c>
      <c r="L121" s="14">
        <f t="shared" si="61"/>
        <v>1.0056709654587026</v>
      </c>
      <c r="M121" s="29">
        <v>146.83806014888887</v>
      </c>
      <c r="N121" s="37">
        <v>102.45632567322851</v>
      </c>
      <c r="O121" s="29">
        <v>148089.37253754269</v>
      </c>
      <c r="P121" s="29">
        <v>246078.81118438681</v>
      </c>
      <c r="Q121" s="35">
        <v>1758.2331079591586</v>
      </c>
      <c r="R121" s="15">
        <v>2.0935809611553857</v>
      </c>
      <c r="S121" s="15">
        <v>6.0809727419130448</v>
      </c>
      <c r="T121" s="15">
        <v>9.0036073569275867</v>
      </c>
      <c r="U121" s="29">
        <v>239.47925800724406</v>
      </c>
      <c r="V121" s="29">
        <v>191.00301328003218</v>
      </c>
      <c r="W121" s="29">
        <v>1990.3999189923293</v>
      </c>
      <c r="X121" s="29">
        <v>157.16571578672119</v>
      </c>
      <c r="Y121" s="15">
        <v>79.244954525045202</v>
      </c>
      <c r="Z121" s="14">
        <v>84.226245011069722</v>
      </c>
      <c r="AA121" s="14">
        <v>11.187128815963503</v>
      </c>
      <c r="AB121" s="14">
        <v>10.612896326971574</v>
      </c>
      <c r="AC121" s="23">
        <v>1.1872783832029692</v>
      </c>
    </row>
    <row r="122" spans="2:29" s="2" customFormat="1" ht="13.2">
      <c r="B122" s="124"/>
      <c r="C122" s="120"/>
      <c r="D122" s="18" t="s">
        <v>200</v>
      </c>
      <c r="E122" s="19">
        <v>38.482900000000001</v>
      </c>
      <c r="F122" s="19">
        <v>41.025799999999997</v>
      </c>
      <c r="G122" s="19">
        <v>19.3308</v>
      </c>
      <c r="H122" s="100">
        <v>0.21</v>
      </c>
      <c r="I122" s="13">
        <f t="shared" si="58"/>
        <v>99.049499999999995</v>
      </c>
      <c r="J122" s="13">
        <f t="shared" si="59"/>
        <v>79.093051911717865</v>
      </c>
      <c r="K122" s="29">
        <f t="shared" si="60"/>
        <v>1500.8613156909248</v>
      </c>
      <c r="L122" s="14">
        <f t="shared" si="61"/>
        <v>0.99884790547003177</v>
      </c>
      <c r="M122" s="29">
        <v>144.63221835327886</v>
      </c>
      <c r="N122" s="37">
        <v>89.468310633845192</v>
      </c>
      <c r="O122" s="29">
        <v>147638.35077262661</v>
      </c>
      <c r="P122" s="29">
        <v>247395.21146574564</v>
      </c>
      <c r="Q122" s="35">
        <v>1746.7482084641908</v>
      </c>
      <c r="R122" s="15">
        <v>1.440930555169625</v>
      </c>
      <c r="S122" s="15">
        <v>5.992226370359524</v>
      </c>
      <c r="T122" s="15">
        <v>8.4269844070188391</v>
      </c>
      <c r="U122" s="29">
        <v>201.99279901085356</v>
      </c>
      <c r="V122" s="29">
        <v>194.81544748473422</v>
      </c>
      <c r="W122" s="29">
        <v>2296.728165082257</v>
      </c>
      <c r="X122" s="29">
        <v>153.62059026575764</v>
      </c>
      <c r="Y122" s="15">
        <v>79.382535404903592</v>
      </c>
      <c r="Z122" s="14">
        <v>84.521827506229997</v>
      </c>
      <c r="AA122" s="14">
        <v>11.370534414966018</v>
      </c>
      <c r="AB122" s="14">
        <v>10.405195497093034</v>
      </c>
      <c r="AC122" s="23">
        <v>1.1831263349414578</v>
      </c>
    </row>
    <row r="123" spans="2:29" s="2" customFormat="1" ht="13.2">
      <c r="B123" s="124"/>
      <c r="C123" s="120"/>
      <c r="D123" s="18" t="s">
        <v>201</v>
      </c>
      <c r="E123" s="19">
        <v>38.734900000000003</v>
      </c>
      <c r="F123" s="19">
        <v>41.042200000000001</v>
      </c>
      <c r="G123" s="19">
        <v>19.2303</v>
      </c>
      <c r="H123" s="100">
        <v>0.2056</v>
      </c>
      <c r="I123" s="13">
        <f t="shared" si="58"/>
        <v>99.213000000000008</v>
      </c>
      <c r="J123" s="13">
        <f t="shared" si="59"/>
        <v>79.185703202202546</v>
      </c>
      <c r="K123" s="29">
        <f t="shared" si="60"/>
        <v>1469.4146976478769</v>
      </c>
      <c r="L123" s="14">
        <f t="shared" si="61"/>
        <v>0.98303039650520652</v>
      </c>
      <c r="M123" s="29">
        <v>146.43087204429676</v>
      </c>
      <c r="N123" s="37">
        <v>87.727034198974849</v>
      </c>
      <c r="O123" s="29">
        <v>146298.08993046841</v>
      </c>
      <c r="P123" s="29">
        <v>247494.10731830771</v>
      </c>
      <c r="Q123" s="35">
        <v>1737.9908752196213</v>
      </c>
      <c r="R123" s="15">
        <v>0.78732711191090621</v>
      </c>
      <c r="S123" s="15">
        <v>5.4964757983252399</v>
      </c>
      <c r="T123" s="15">
        <v>7.9969287783202132</v>
      </c>
      <c r="U123" s="29">
        <v>193.57064854557572</v>
      </c>
      <c r="V123" s="29">
        <v>192.48039786456462</v>
      </c>
      <c r="W123" s="29">
        <v>2261.8157188224272</v>
      </c>
      <c r="X123" s="29">
        <v>152.99968756650185</v>
      </c>
      <c r="Y123" s="15">
        <v>79.537896018262373</v>
      </c>
      <c r="Z123" s="14">
        <v>84.176558126049684</v>
      </c>
      <c r="AA123" s="14">
        <v>11.359440681630135</v>
      </c>
      <c r="AB123" s="14">
        <v>10.458078272875504</v>
      </c>
      <c r="AC123" s="23">
        <v>1.1879791978457421</v>
      </c>
    </row>
    <row r="124" spans="2:29" s="2" customFormat="1" ht="13.2">
      <c r="B124" s="124"/>
      <c r="C124" s="120"/>
      <c r="D124" s="18" t="s">
        <v>202</v>
      </c>
      <c r="E124" s="19">
        <v>38.768300000000004</v>
      </c>
      <c r="F124" s="19">
        <v>41.0548</v>
      </c>
      <c r="G124" s="19">
        <v>19.5641</v>
      </c>
      <c r="H124" s="100">
        <v>0.2109</v>
      </c>
      <c r="I124" s="13">
        <f t="shared" si="58"/>
        <v>99.598100000000002</v>
      </c>
      <c r="J124" s="13">
        <f t="shared" si="59"/>
        <v>78.905748668128297</v>
      </c>
      <c r="K124" s="29">
        <f t="shared" si="60"/>
        <v>1507.2935784724575</v>
      </c>
      <c r="L124" s="14">
        <f t="shared" si="61"/>
        <v>0.99116646970838318</v>
      </c>
      <c r="M124" s="29">
        <v>132.93281503453531</v>
      </c>
      <c r="N124" s="37">
        <v>88.401281778125366</v>
      </c>
      <c r="O124" s="29">
        <v>148225.15881630188</v>
      </c>
      <c r="P124" s="29">
        <v>247570.08827820289</v>
      </c>
      <c r="Q124" s="35">
        <v>1776.4315915863199</v>
      </c>
      <c r="R124" s="15">
        <v>1.3640272738250654</v>
      </c>
      <c r="S124" s="15">
        <v>5.7511937186420985</v>
      </c>
      <c r="T124" s="15">
        <v>8.3913655724889615</v>
      </c>
      <c r="U124" s="29">
        <v>219.86138927388868</v>
      </c>
      <c r="V124" s="29">
        <v>194.01019355654901</v>
      </c>
      <c r="W124" s="29">
        <v>2004.6439861039764</v>
      </c>
      <c r="X124" s="29">
        <v>154.73372905527123</v>
      </c>
      <c r="Y124" s="15">
        <v>79.329126815955803</v>
      </c>
      <c r="Z124" s="14">
        <v>83.43983495809124</v>
      </c>
      <c r="AA124" s="14">
        <v>11.480571187887385</v>
      </c>
      <c r="AB124" s="14">
        <v>10.439100237162542</v>
      </c>
      <c r="AC124" s="23">
        <v>1.1984683341023663</v>
      </c>
    </row>
    <row r="125" spans="2:29" s="2" customFormat="1" ht="13.2">
      <c r="B125" s="124"/>
      <c r="C125" s="120"/>
      <c r="D125" s="18" t="s">
        <v>203</v>
      </c>
      <c r="E125" s="19">
        <v>38.677900000000001</v>
      </c>
      <c r="F125" s="19">
        <v>40.4908</v>
      </c>
      <c r="G125" s="19">
        <v>20.206600000000002</v>
      </c>
      <c r="H125" s="100">
        <v>0.20880000000000001</v>
      </c>
      <c r="I125" s="13">
        <f t="shared" si="58"/>
        <v>99.584100000000007</v>
      </c>
      <c r="J125" s="13">
        <f t="shared" si="59"/>
        <v>78.127424157195463</v>
      </c>
      <c r="K125" s="29">
        <f t="shared" si="60"/>
        <v>1492.2849653155481</v>
      </c>
      <c r="L125" s="14">
        <f t="shared" si="61"/>
        <v>0.95009524804327172</v>
      </c>
      <c r="M125" s="29">
        <v>130.72236243300082</v>
      </c>
      <c r="N125" s="37">
        <v>84.420520328461265</v>
      </c>
      <c r="O125" s="29">
        <v>145820.53113534398</v>
      </c>
      <c r="P125" s="29">
        <v>244169.03578765594</v>
      </c>
      <c r="Q125" s="35">
        <v>1706.8687744231586</v>
      </c>
      <c r="R125" s="15">
        <v>1.6289863681062791</v>
      </c>
      <c r="S125" s="15">
        <v>5.4706481797344884</v>
      </c>
      <c r="T125" s="15">
        <v>7.4281141114391334</v>
      </c>
      <c r="U125" s="29">
        <v>182.9692241968408</v>
      </c>
      <c r="V125" s="29">
        <v>191.63545456288179</v>
      </c>
      <c r="W125" s="29">
        <v>2262.1054804003957</v>
      </c>
      <c r="X125" s="29">
        <v>150.36634136513629</v>
      </c>
      <c r="Y125" s="15">
        <v>79.370466162655291</v>
      </c>
      <c r="Z125" s="14">
        <v>85.431600437253564</v>
      </c>
      <c r="AA125" s="14">
        <v>11.351401909010672</v>
      </c>
      <c r="AB125" s="14">
        <v>10.311740068041113</v>
      </c>
      <c r="AC125" s="23">
        <v>1.1705270589358372</v>
      </c>
    </row>
    <row r="126" spans="2:29" s="2" customFormat="1" ht="13.2">
      <c r="B126" s="124"/>
      <c r="C126" s="120"/>
      <c r="D126" s="18" t="s">
        <v>204</v>
      </c>
      <c r="E126" s="19">
        <v>38.7318</v>
      </c>
      <c r="F126" s="19">
        <v>41.042900000000003</v>
      </c>
      <c r="G126" s="19">
        <v>19.464099999999998</v>
      </c>
      <c r="H126" s="100">
        <v>0.2107</v>
      </c>
      <c r="I126" s="13">
        <f t="shared" si="58"/>
        <v>99.4495</v>
      </c>
      <c r="J126" s="13">
        <f t="shared" si="59"/>
        <v>78.986106291993366</v>
      </c>
      <c r="K126" s="29">
        <f t="shared" si="60"/>
        <v>1505.8641867432282</v>
      </c>
      <c r="L126" s="14">
        <f t="shared" si="61"/>
        <v>0.99531398085177125</v>
      </c>
      <c r="M126" s="29">
        <v>156.96404029258198</v>
      </c>
      <c r="N126" s="37">
        <v>93.85805401351864</v>
      </c>
      <c r="O126" s="29">
        <v>147076.71501759192</v>
      </c>
      <c r="P126" s="29">
        <v>247498.32848274632</v>
      </c>
      <c r="Q126" s="35">
        <v>1755.5346678070257</v>
      </c>
      <c r="R126" s="15">
        <v>1.7088130526477694</v>
      </c>
      <c r="S126" s="15">
        <v>6.2962577915188014</v>
      </c>
      <c r="T126" s="15">
        <v>8.6579803420265282</v>
      </c>
      <c r="U126" s="29">
        <v>240.07969753971034</v>
      </c>
      <c r="V126" s="29">
        <v>191.71215723787168</v>
      </c>
      <c r="W126" s="29">
        <v>2053.7604454659254</v>
      </c>
      <c r="X126" s="29">
        <v>155.51909381354281</v>
      </c>
      <c r="Y126" s="15">
        <v>79.451649504823891</v>
      </c>
      <c r="Z126" s="14">
        <v>83.778872451044691</v>
      </c>
      <c r="AA126" s="14">
        <v>11.28822593264205</v>
      </c>
      <c r="AB126" s="14">
        <v>10.574011922617464</v>
      </c>
      <c r="AC126" s="23">
        <v>1.193618355969567</v>
      </c>
    </row>
    <row r="127" spans="2:29" s="2" customFormat="1" ht="13.2">
      <c r="B127" s="124"/>
      <c r="C127" s="120"/>
      <c r="D127" s="18" t="s">
        <v>205</v>
      </c>
      <c r="E127" s="19">
        <v>38.820099999999996</v>
      </c>
      <c r="F127" s="19">
        <v>40.850299999999997</v>
      </c>
      <c r="G127" s="19">
        <v>19.7059</v>
      </c>
      <c r="H127" s="100">
        <v>0.20749999999999999</v>
      </c>
      <c r="I127" s="13">
        <f t="shared" si="58"/>
        <v>99.583799999999997</v>
      </c>
      <c r="J127" s="13">
        <f t="shared" si="59"/>
        <v>78.701710195505242</v>
      </c>
      <c r="K127" s="29">
        <f t="shared" si="60"/>
        <v>1482.9939190755567</v>
      </c>
      <c r="L127" s="14">
        <f t="shared" si="61"/>
        <v>0.96817022564307387</v>
      </c>
      <c r="M127" s="29">
        <v>138.65417488878373</v>
      </c>
      <c r="N127" s="37">
        <v>88.321628221367845</v>
      </c>
      <c r="O127" s="29">
        <v>149482.65749232779</v>
      </c>
      <c r="P127" s="29">
        <v>246336.905238634</v>
      </c>
      <c r="Q127" s="35">
        <v>1773.8687367589212</v>
      </c>
      <c r="R127" s="15">
        <v>1.4908967666535724</v>
      </c>
      <c r="S127" s="15">
        <v>6.1056492915857223</v>
      </c>
      <c r="T127" s="15">
        <v>7.9906795196501763</v>
      </c>
      <c r="U127" s="29">
        <v>199.47811761513313</v>
      </c>
      <c r="V127" s="29">
        <v>192.52772759309033</v>
      </c>
      <c r="W127" s="29">
        <v>2054.0095823270226</v>
      </c>
      <c r="X127" s="29">
        <v>155.06508942343453</v>
      </c>
      <c r="Y127" s="15">
        <v>79.10784349452571</v>
      </c>
      <c r="Z127" s="14">
        <v>84.269289150138135</v>
      </c>
      <c r="AA127" s="14">
        <v>11.439510616829024</v>
      </c>
      <c r="AB127" s="14">
        <v>10.373450139618589</v>
      </c>
      <c r="AC127" s="23">
        <v>1.1866719300531337</v>
      </c>
    </row>
    <row r="128" spans="2:29" s="2" customFormat="1" ht="13.2">
      <c r="B128" s="124"/>
      <c r="C128" s="120"/>
      <c r="D128" s="18" t="s">
        <v>206</v>
      </c>
      <c r="E128" s="19">
        <v>38.857199999999999</v>
      </c>
      <c r="F128" s="19">
        <v>40.871899999999997</v>
      </c>
      <c r="G128" s="19">
        <v>19.5809</v>
      </c>
      <c r="H128" s="100">
        <v>0.21790000000000001</v>
      </c>
      <c r="I128" s="13">
        <f t="shared" si="58"/>
        <v>99.527899999999988</v>
      </c>
      <c r="J128" s="13">
        <f t="shared" si="59"/>
        <v>78.817007893972928</v>
      </c>
      <c r="K128" s="29">
        <f t="shared" si="60"/>
        <v>1557.3222889954886</v>
      </c>
      <c r="L128" s="14">
        <f t="shared" si="61"/>
        <v>1.0231857354049332</v>
      </c>
      <c r="M128" s="29">
        <v>129.77937600951967</v>
      </c>
      <c r="N128" s="37">
        <v>92.864781951516349</v>
      </c>
      <c r="O128" s="29">
        <v>147859.95373878663</v>
      </c>
      <c r="P128" s="29">
        <v>246467.15831274001</v>
      </c>
      <c r="Q128" s="35">
        <v>1807.6840305831356</v>
      </c>
      <c r="R128" s="15">
        <v>1.7051904905289565</v>
      </c>
      <c r="S128" s="15">
        <v>5.6916738407588072</v>
      </c>
      <c r="T128" s="15">
        <v>7.8181282597106971</v>
      </c>
      <c r="U128" s="29">
        <v>238.885516043579</v>
      </c>
      <c r="V128" s="29">
        <v>193.71597258526668</v>
      </c>
      <c r="W128" s="29">
        <v>1959.0490840764157</v>
      </c>
      <c r="X128" s="29">
        <v>156.92609030251367</v>
      </c>
      <c r="Y128" s="15">
        <v>79.296343044821327</v>
      </c>
      <c r="Z128" s="14">
        <v>81.795242551923693</v>
      </c>
      <c r="AA128" s="14">
        <v>11.519333892142344</v>
      </c>
      <c r="AB128" s="14">
        <v>10.613156999882708</v>
      </c>
      <c r="AC128" s="23">
        <v>1.2225649913137664</v>
      </c>
    </row>
    <row r="129" spans="2:29" s="2" customFormat="1" ht="13.2">
      <c r="B129" s="124"/>
      <c r="C129" s="120"/>
      <c r="D129" s="18" t="s">
        <v>207</v>
      </c>
      <c r="E129" s="19">
        <v>38.929400000000001</v>
      </c>
      <c r="F129" s="19">
        <v>40.681899999999999</v>
      </c>
      <c r="G129" s="19">
        <v>19.421199999999999</v>
      </c>
      <c r="H129" s="100">
        <v>0.23580000000000001</v>
      </c>
      <c r="I129" s="13">
        <f t="shared" si="58"/>
        <v>99.268299999999996</v>
      </c>
      <c r="J129" s="13">
        <f t="shared" si="59"/>
        <v>78.87588143699324</v>
      </c>
      <c r="K129" s="29">
        <f t="shared" si="60"/>
        <v>1685.2528487615243</v>
      </c>
      <c r="L129" s="14">
        <f t="shared" si="61"/>
        <v>1.1163429555311599</v>
      </c>
      <c r="M129" s="29">
        <v>129.37276755717454</v>
      </c>
      <c r="N129" s="37">
        <v>87.211263625009892</v>
      </c>
      <c r="O129" s="29">
        <v>145788.0351281348</v>
      </c>
      <c r="P129" s="29">
        <v>245321.41367939979</v>
      </c>
      <c r="Q129" s="35">
        <v>1738.7856376818063</v>
      </c>
      <c r="R129" s="15">
        <v>1.5148321371160851</v>
      </c>
      <c r="S129" s="15">
        <v>6.0421180832176526</v>
      </c>
      <c r="T129" s="15">
        <v>8.5441270120690902</v>
      </c>
      <c r="U129" s="29">
        <v>182.37455041199323</v>
      </c>
      <c r="V129" s="29">
        <v>191.01524125025463</v>
      </c>
      <c r="W129" s="29">
        <v>2236.4326927754878</v>
      </c>
      <c r="X129" s="29">
        <v>156.92685341033015</v>
      </c>
      <c r="Y129" s="15">
        <v>79.451094151626137</v>
      </c>
      <c r="Z129" s="14">
        <v>83.844743117675591</v>
      </c>
      <c r="AA129" s="14">
        <v>11.080230055561325</v>
      </c>
      <c r="AB129" s="14">
        <v>10.764042006081317</v>
      </c>
      <c r="AC129" s="23">
        <v>1.1926806175510682</v>
      </c>
    </row>
    <row r="130" spans="2:29" s="2" customFormat="1" ht="13.2">
      <c r="B130" s="124"/>
      <c r="C130" s="120"/>
      <c r="D130" s="18" t="s">
        <v>208</v>
      </c>
      <c r="E130" s="19">
        <v>38.795400000000001</v>
      </c>
      <c r="F130" s="19">
        <v>40.848500000000001</v>
      </c>
      <c r="G130" s="19">
        <v>19.209</v>
      </c>
      <c r="H130" s="100">
        <v>0.2117</v>
      </c>
      <c r="I130" s="13">
        <f t="shared" si="58"/>
        <v>99.064599999999999</v>
      </c>
      <c r="J130" s="13">
        <f t="shared" si="59"/>
        <v>79.125934819891967</v>
      </c>
      <c r="K130" s="29">
        <f t="shared" si="60"/>
        <v>1513.0111453893755</v>
      </c>
      <c r="L130" s="14">
        <f t="shared" si="61"/>
        <v>1.0133185606393389</v>
      </c>
      <c r="M130" s="29">
        <v>135.39441203963537</v>
      </c>
      <c r="N130" s="37">
        <v>82.191361010064725</v>
      </c>
      <c r="O130" s="29">
        <v>145963.53633857524</v>
      </c>
      <c r="P130" s="29">
        <v>246326.05081579185</v>
      </c>
      <c r="Q130" s="35">
        <v>1693.2109625543553</v>
      </c>
      <c r="R130" s="15">
        <v>2.0845970360087263</v>
      </c>
      <c r="S130" s="15">
        <v>5.2022869747713933</v>
      </c>
      <c r="T130" s="15">
        <v>8.1743972852366724</v>
      </c>
      <c r="U130" s="29">
        <v>183.87141159337938</v>
      </c>
      <c r="V130" s="29">
        <v>195.72472622985694</v>
      </c>
      <c r="W130" s="29">
        <v>2281.3082670272684</v>
      </c>
      <c r="X130" s="29">
        <v>150.32344655733169</v>
      </c>
      <c r="Y130" s="15">
        <v>79.498135028016534</v>
      </c>
      <c r="Z130" s="14">
        <v>86.205168503265895</v>
      </c>
      <c r="AA130" s="14">
        <v>11.263784867443041</v>
      </c>
      <c r="AB130" s="14">
        <v>10.298698587888639</v>
      </c>
      <c r="AC130" s="23">
        <v>1.1600232530861705</v>
      </c>
    </row>
    <row r="131" spans="2:29" s="2" customFormat="1" ht="13.2">
      <c r="B131" s="124"/>
      <c r="C131" s="120"/>
      <c r="D131" s="18" t="s">
        <v>209</v>
      </c>
      <c r="E131" s="19">
        <v>38.6815</v>
      </c>
      <c r="F131" s="19">
        <v>40.868099999999998</v>
      </c>
      <c r="G131" s="19">
        <v>19.568999999999999</v>
      </c>
      <c r="H131" s="100">
        <v>0.21609999999999999</v>
      </c>
      <c r="I131" s="13">
        <f t="shared" si="58"/>
        <v>99.334699999999998</v>
      </c>
      <c r="J131" s="13">
        <f t="shared" si="59"/>
        <v>78.825603988806819</v>
      </c>
      <c r="K131" s="29">
        <f t="shared" si="60"/>
        <v>1544.457763432423</v>
      </c>
      <c r="L131" s="14">
        <f t="shared" si="61"/>
        <v>1.0153505998501238</v>
      </c>
      <c r="M131" s="29">
        <v>128.02922608750623</v>
      </c>
      <c r="N131" s="37">
        <v>90.008101194018323</v>
      </c>
      <c r="O131" s="29">
        <v>145979.84005237921</v>
      </c>
      <c r="P131" s="29">
        <v>246444.24342007324</v>
      </c>
      <c r="Q131" s="35">
        <v>1756.8086680068018</v>
      </c>
      <c r="R131" s="15">
        <v>1.8714133047589065</v>
      </c>
      <c r="S131" s="15">
        <v>5.5115980728596554</v>
      </c>
      <c r="T131" s="15">
        <v>7.6079465547092662</v>
      </c>
      <c r="U131" s="29">
        <v>223.73516107414275</v>
      </c>
      <c r="V131" s="29">
        <v>187.39517030275951</v>
      </c>
      <c r="W131" s="29">
        <v>1969.8911832924603</v>
      </c>
      <c r="X131" s="29">
        <v>153.66526600193598</v>
      </c>
      <c r="Y131" s="15">
        <v>79.504132518835576</v>
      </c>
      <c r="Z131" s="14">
        <v>83.093761267697715</v>
      </c>
      <c r="AA131" s="14">
        <v>11.432698577339321</v>
      </c>
      <c r="AB131" s="14">
        <v>10.526471733822913</v>
      </c>
      <c r="AC131" s="23">
        <v>1.203459784156798</v>
      </c>
    </row>
    <row r="132" spans="2:29" s="2" customFormat="1" ht="13.2">
      <c r="B132" s="124"/>
      <c r="C132" s="120"/>
      <c r="D132" s="18" t="s">
        <v>210</v>
      </c>
      <c r="E132" s="19">
        <v>38.744</v>
      </c>
      <c r="F132" s="19">
        <v>40.682400000000001</v>
      </c>
      <c r="G132" s="19">
        <v>19.747800000000002</v>
      </c>
      <c r="H132" s="100">
        <v>0.21060000000000001</v>
      </c>
      <c r="I132" s="13">
        <f t="shared" si="58"/>
        <v>99.384799999999998</v>
      </c>
      <c r="J132" s="13">
        <f t="shared" si="59"/>
        <v>78.596883377146099</v>
      </c>
      <c r="K132" s="29">
        <f t="shared" si="60"/>
        <v>1505.1494908786133</v>
      </c>
      <c r="L132" s="14">
        <f t="shared" si="61"/>
        <v>0.98054954562202101</v>
      </c>
      <c r="M132" s="29">
        <v>125.47890289570205</v>
      </c>
      <c r="N132" s="37">
        <v>85.155621740528176</v>
      </c>
      <c r="O132" s="29">
        <v>152297.43592487983</v>
      </c>
      <c r="P132" s="29">
        <v>245324.42879685597</v>
      </c>
      <c r="Q132" s="35">
        <v>1816.359416554182</v>
      </c>
      <c r="R132" s="15">
        <v>1.3412968714190616</v>
      </c>
      <c r="S132" s="15">
        <v>5.88590593008289</v>
      </c>
      <c r="T132" s="15">
        <v>8.9712132411413137</v>
      </c>
      <c r="U132" s="29">
        <v>228.42372281385013</v>
      </c>
      <c r="V132" s="29">
        <v>193.74655983540177</v>
      </c>
      <c r="W132" s="29">
        <v>1926.550694607512</v>
      </c>
      <c r="X132" s="29">
        <v>160.30189531058576</v>
      </c>
      <c r="Y132" s="15">
        <v>78.728960720761563</v>
      </c>
      <c r="Z132" s="14">
        <v>83.847631992242768</v>
      </c>
      <c r="AA132" s="14">
        <v>11.330866756347303</v>
      </c>
      <c r="AB132" s="14">
        <v>10.525580705748329</v>
      </c>
      <c r="AC132" s="23">
        <v>1.1926395251001434</v>
      </c>
    </row>
    <row r="133" spans="2:29" s="2" customFormat="1" ht="13.2">
      <c r="B133" s="124"/>
      <c r="C133" s="120"/>
      <c r="D133" s="9" t="s">
        <v>130</v>
      </c>
      <c r="E133" s="8">
        <f>AVERAGE(E116:E132)</f>
        <v>38.732788235294123</v>
      </c>
      <c r="F133" s="8">
        <f t="shared" ref="F133:AC133" si="62">AVERAGE(F116:F132)</f>
        <v>40.815852941176473</v>
      </c>
      <c r="G133" s="8">
        <f t="shared" si="62"/>
        <v>19.608005882352941</v>
      </c>
      <c r="H133" s="96">
        <f t="shared" si="62"/>
        <v>0.21291764705882354</v>
      </c>
      <c r="I133" s="8">
        <f t="shared" si="62"/>
        <v>99.36956470588234</v>
      </c>
      <c r="J133" s="8">
        <f t="shared" si="62"/>
        <v>78.770884151845266</v>
      </c>
      <c r="K133" s="30">
        <f t="shared" si="62"/>
        <v>1521.7136185643899</v>
      </c>
      <c r="L133" s="8">
        <f t="shared" si="62"/>
        <v>0.9986220308572451</v>
      </c>
      <c r="M133" s="30">
        <f t="shared" si="62"/>
        <v>134.91895510296652</v>
      </c>
      <c r="N133" s="8">
        <f t="shared" si="62"/>
        <v>89.853172609215164</v>
      </c>
      <c r="O133" s="30">
        <f t="shared" si="62"/>
        <v>148432.17367356151</v>
      </c>
      <c r="P133" s="30">
        <f t="shared" si="62"/>
        <v>246129.18138188968</v>
      </c>
      <c r="Q133" s="30">
        <f t="shared" si="62"/>
        <v>1766.6500097036946</v>
      </c>
      <c r="R133" s="8">
        <f t="shared" si="62"/>
        <v>1.6971515673254856</v>
      </c>
      <c r="S133" s="8">
        <f t="shared" si="62"/>
        <v>5.874903663280886</v>
      </c>
      <c r="T133" s="8">
        <f t="shared" si="62"/>
        <v>8.6430562053833384</v>
      </c>
      <c r="U133" s="30">
        <f t="shared" si="62"/>
        <v>214.13691701639138</v>
      </c>
      <c r="V133" s="30">
        <f t="shared" si="62"/>
        <v>192.10538339700008</v>
      </c>
      <c r="W133" s="30">
        <f t="shared" si="62"/>
        <v>2090.1990061538622</v>
      </c>
      <c r="X133" s="30">
        <f t="shared" si="62"/>
        <v>157.18723649808024</v>
      </c>
      <c r="Y133" s="8">
        <f t="shared" si="62"/>
        <v>79.210895547393335</v>
      </c>
      <c r="Z133" s="8">
        <f t="shared" si="62"/>
        <v>84.031643695063153</v>
      </c>
      <c r="AA133" s="8">
        <f t="shared" si="62"/>
        <v>11.247002521502923</v>
      </c>
      <c r="AB133" s="8">
        <f t="shared" si="62"/>
        <v>10.587474689635034</v>
      </c>
      <c r="AC133" s="8">
        <f t="shared" si="62"/>
        <v>1.1902022549446283</v>
      </c>
    </row>
    <row r="134" spans="2:29" s="2" customFormat="1" thickBot="1">
      <c r="B134" s="124"/>
      <c r="C134" s="121"/>
      <c r="D134" s="11" t="s">
        <v>131</v>
      </c>
      <c r="E134" s="10">
        <f>STDEV(E116:E132)</f>
        <v>0.12729491782055258</v>
      </c>
      <c r="F134" s="10">
        <f t="shared" ref="F134:AC134" si="63">STDEV(F116:F132)</f>
        <v>0.18753588695782697</v>
      </c>
      <c r="G134" s="10">
        <f t="shared" si="63"/>
        <v>0.27136620660693095</v>
      </c>
      <c r="H134" s="97">
        <f t="shared" si="63"/>
        <v>6.7667602379312278E-3</v>
      </c>
      <c r="I134" s="10">
        <f t="shared" si="63"/>
        <v>0.19118299133675598</v>
      </c>
      <c r="J134" s="10">
        <f t="shared" si="63"/>
        <v>0.29653468194097493</v>
      </c>
      <c r="K134" s="31">
        <f t="shared" si="63"/>
        <v>48.361755588888087</v>
      </c>
      <c r="L134" s="10">
        <f t="shared" si="63"/>
        <v>3.5790338997719294E-2</v>
      </c>
      <c r="M134" s="31">
        <f t="shared" si="63"/>
        <v>9.9695205660794723</v>
      </c>
      <c r="N134" s="10">
        <f t="shared" si="63"/>
        <v>5.9975147131924418</v>
      </c>
      <c r="O134" s="31">
        <f t="shared" si="63"/>
        <v>2585.6830621646063</v>
      </c>
      <c r="P134" s="31">
        <f t="shared" si="63"/>
        <v>1130.8854528454713</v>
      </c>
      <c r="Q134" s="31">
        <f t="shared" si="63"/>
        <v>37.984480412082299</v>
      </c>
      <c r="R134" s="10">
        <f t="shared" si="63"/>
        <v>0.45977657378467174</v>
      </c>
      <c r="S134" s="10">
        <f t="shared" si="63"/>
        <v>0.41866883234983254</v>
      </c>
      <c r="T134" s="10">
        <f t="shared" si="63"/>
        <v>0.8968963261037145</v>
      </c>
      <c r="U134" s="31">
        <f t="shared" si="63"/>
        <v>21.731672771781891</v>
      </c>
      <c r="V134" s="31">
        <f t="shared" si="63"/>
        <v>2.0102494150983148</v>
      </c>
      <c r="W134" s="31">
        <f t="shared" si="63"/>
        <v>139.18226369607984</v>
      </c>
      <c r="X134" s="31">
        <f t="shared" si="63"/>
        <v>5.7515085967389767</v>
      </c>
      <c r="Y134" s="10">
        <f t="shared" si="63"/>
        <v>0.30446802745734625</v>
      </c>
      <c r="Z134" s="10">
        <f t="shared" si="63"/>
        <v>1.0488510119618126</v>
      </c>
      <c r="AA134" s="10">
        <f t="shared" si="63"/>
        <v>0.28341187006268387</v>
      </c>
      <c r="AB134" s="10">
        <f t="shared" si="63"/>
        <v>0.24403375426692436</v>
      </c>
      <c r="AC134" s="10">
        <f t="shared" si="63"/>
        <v>1.4844761457901284E-2</v>
      </c>
    </row>
    <row r="135" spans="2:29" s="2" customFormat="1" ht="13.2">
      <c r="B135" s="124"/>
      <c r="C135" s="119" t="s">
        <v>138</v>
      </c>
      <c r="D135" s="26" t="s">
        <v>211</v>
      </c>
      <c r="E135" s="27">
        <v>38.485700000000001</v>
      </c>
      <c r="F135" s="27">
        <v>40.118600000000001</v>
      </c>
      <c r="G135" s="27">
        <v>20.797899999999998</v>
      </c>
      <c r="H135" s="101">
        <v>0.21690000000000001</v>
      </c>
      <c r="I135" s="13">
        <f t="shared" ref="I135" si="64">SUM(E135:H135)</f>
        <v>99.619099999999989</v>
      </c>
      <c r="J135" s="13">
        <f t="shared" ref="J135" si="65">F135/40.3044/(F135/40.3044+G135/71.8444)*100</f>
        <v>77.469774181198687</v>
      </c>
      <c r="K135" s="29">
        <f t="shared" ref="K135" si="66">H135/(40.078+15.999)*40.078*10000</f>
        <v>1550.1753303493413</v>
      </c>
      <c r="L135" s="14">
        <f t="shared" ref="L135" si="67">100*K135/(G135/71.8444*55.845*10000)</f>
        <v>0.9588925896252195</v>
      </c>
      <c r="M135" s="28">
        <v>139.26022917320356</v>
      </c>
      <c r="N135" s="36">
        <v>82.60459717267743</v>
      </c>
      <c r="O135" s="28">
        <v>155519.68439067877</v>
      </c>
      <c r="P135" s="28">
        <v>241924.58235329145</v>
      </c>
      <c r="Q135" s="34">
        <v>1803.1779516887848</v>
      </c>
      <c r="R135" s="21">
        <v>0.53189465452877693</v>
      </c>
      <c r="S135" s="21">
        <v>6.3561659875767349</v>
      </c>
      <c r="T135" s="21">
        <v>8.1287376991215154</v>
      </c>
      <c r="U135" s="28">
        <v>211.16109896313762</v>
      </c>
      <c r="V135" s="28">
        <v>197.61378125911398</v>
      </c>
      <c r="W135" s="28">
        <v>1416.0113100629421</v>
      </c>
      <c r="X135" s="28">
        <v>139.97921447531431</v>
      </c>
      <c r="Y135" s="21">
        <v>78.138780257609753</v>
      </c>
      <c r="Z135" s="20">
        <v>86.247552131516031</v>
      </c>
      <c r="AA135" s="20">
        <v>12.881755040901304</v>
      </c>
      <c r="AB135" s="20">
        <v>9.0007393613064774</v>
      </c>
      <c r="AC135" s="22">
        <v>1.1594531963934851</v>
      </c>
    </row>
    <row r="136" spans="2:29" s="2" customFormat="1" ht="13.2">
      <c r="B136" s="124"/>
      <c r="C136" s="120"/>
      <c r="D136" s="18" t="s">
        <v>212</v>
      </c>
      <c r="E136" s="19">
        <v>38.649700000000003</v>
      </c>
      <c r="F136" s="19">
        <v>39.759599999999999</v>
      </c>
      <c r="G136" s="19">
        <v>21.016100000000002</v>
      </c>
      <c r="H136" s="100">
        <v>0.2208</v>
      </c>
      <c r="I136" s="13">
        <f t="shared" ref="I136:I149" si="68">SUM(E136:H136)</f>
        <v>99.646199999999993</v>
      </c>
      <c r="J136" s="13">
        <f t="shared" ref="J136:J149" si="69">F136/40.3044/(F136/40.3044+G136/71.8444)*100</f>
        <v>77.128910452528018</v>
      </c>
      <c r="K136" s="29">
        <f t="shared" ref="K136:K149" si="70">H136/(40.078+15.999)*40.078*10000</f>
        <v>1578.0484690693156</v>
      </c>
      <c r="L136" s="14">
        <f t="shared" ref="L136:L149" si="71">100*K136/(G136/71.8444*55.845*10000)</f>
        <v>0.96599936042369072</v>
      </c>
      <c r="M136" s="29">
        <v>121.87568545937901</v>
      </c>
      <c r="N136" s="37">
        <v>79.113697626046459</v>
      </c>
      <c r="O136" s="29">
        <v>156901.34894143717</v>
      </c>
      <c r="P136" s="29">
        <v>239759.72801976954</v>
      </c>
      <c r="Q136" s="35">
        <v>1820.0943065533004</v>
      </c>
      <c r="R136" s="15">
        <v>1.2251896824763722</v>
      </c>
      <c r="S136" s="15">
        <v>6.2807272128650915</v>
      </c>
      <c r="T136" s="15">
        <v>9.5353030254448274</v>
      </c>
      <c r="U136" s="29">
        <v>221.05320891406748</v>
      </c>
      <c r="V136" s="29">
        <v>197.13611327872991</v>
      </c>
      <c r="W136" s="29">
        <v>1372.384002273827</v>
      </c>
      <c r="X136" s="29">
        <v>148.88416760844777</v>
      </c>
      <c r="Y136" s="15">
        <v>77.832615246273434</v>
      </c>
      <c r="Z136" s="14">
        <v>86.205065515841397</v>
      </c>
      <c r="AA136" s="14">
        <v>12.224901652000955</v>
      </c>
      <c r="AB136" s="14">
        <v>9.48903043937616</v>
      </c>
      <c r="AC136" s="23">
        <v>1.1600246389421698</v>
      </c>
    </row>
    <row r="137" spans="2:29" s="2" customFormat="1" ht="13.2">
      <c r="B137" s="124"/>
      <c r="C137" s="120"/>
      <c r="D137" s="18" t="s">
        <v>213</v>
      </c>
      <c r="E137" s="19">
        <v>38.689300000000003</v>
      </c>
      <c r="F137" s="19">
        <v>40.435600000000001</v>
      </c>
      <c r="G137" s="19">
        <v>20.379000000000001</v>
      </c>
      <c r="H137" s="100">
        <v>0.2223</v>
      </c>
      <c r="I137" s="13">
        <f t="shared" si="68"/>
        <v>99.726200000000006</v>
      </c>
      <c r="J137" s="13">
        <f t="shared" si="69"/>
        <v>77.95846662359196</v>
      </c>
      <c r="K137" s="29">
        <f t="shared" si="70"/>
        <v>1588.7689070385363</v>
      </c>
      <c r="L137" s="14">
        <f t="shared" si="71"/>
        <v>1.0029666432865432</v>
      </c>
      <c r="M137" s="29">
        <v>144.48370828663172</v>
      </c>
      <c r="N137" s="37">
        <v>81.355741530114273</v>
      </c>
      <c r="O137" s="29">
        <v>160121.73212594845</v>
      </c>
      <c r="P137" s="29">
        <v>243836.16682049603</v>
      </c>
      <c r="Q137" s="35">
        <v>1836.7770918590918</v>
      </c>
      <c r="R137" s="15">
        <v>1.5827973358375984</v>
      </c>
      <c r="S137" s="15">
        <v>7.0125207302392374</v>
      </c>
      <c r="T137" s="15">
        <v>11.655024481646889</v>
      </c>
      <c r="U137" s="29">
        <v>239.43572217533085</v>
      </c>
      <c r="V137" s="29">
        <v>199.71473497406561</v>
      </c>
      <c r="W137" s="29">
        <v>1424.5324883221228</v>
      </c>
      <c r="X137" s="29">
        <v>150.7261387248887</v>
      </c>
      <c r="Y137" s="15">
        <v>77.772898303327466</v>
      </c>
      <c r="Z137" s="14">
        <v>87.175375191489039</v>
      </c>
      <c r="AA137" s="14">
        <v>12.186188191363742</v>
      </c>
      <c r="AB137" s="14">
        <v>9.4132218483828698</v>
      </c>
      <c r="AC137" s="23">
        <v>1.1471129293145048</v>
      </c>
    </row>
    <row r="138" spans="2:29" s="2" customFormat="1" ht="13.2">
      <c r="B138" s="124"/>
      <c r="C138" s="120"/>
      <c r="D138" s="18" t="s">
        <v>214</v>
      </c>
      <c r="E138" s="19">
        <v>38.353499999999997</v>
      </c>
      <c r="F138" s="19">
        <v>39.523000000000003</v>
      </c>
      <c r="G138" s="19">
        <v>21.4026</v>
      </c>
      <c r="H138" s="100">
        <v>0.22</v>
      </c>
      <c r="I138" s="13">
        <f t="shared" si="68"/>
        <v>99.499099999999999</v>
      </c>
      <c r="J138" s="13">
        <f t="shared" si="69"/>
        <v>76.699357498361863</v>
      </c>
      <c r="K138" s="29">
        <f t="shared" si="70"/>
        <v>1572.3309021523974</v>
      </c>
      <c r="L138" s="14">
        <f t="shared" si="71"/>
        <v>0.9451180163765639</v>
      </c>
      <c r="M138" s="29">
        <v>133.79789084392903</v>
      </c>
      <c r="N138" s="37">
        <v>78.46559796026402</v>
      </c>
      <c r="O138" s="29">
        <v>158114.97282743166</v>
      </c>
      <c r="P138" s="29">
        <v>238332.9744395153</v>
      </c>
      <c r="Q138" s="35">
        <v>1801.1479547156746</v>
      </c>
      <c r="R138" s="15">
        <v>1.8272279537482665</v>
      </c>
      <c r="S138" s="15">
        <v>6.9432424155003707</v>
      </c>
      <c r="T138" s="15">
        <v>10.112954237352962</v>
      </c>
      <c r="U138" s="29">
        <v>192.85870150206216</v>
      </c>
      <c r="V138" s="29">
        <v>198.05627987709627</v>
      </c>
      <c r="W138" s="29">
        <v>1465.8063094272459</v>
      </c>
      <c r="X138" s="29">
        <v>145.73031363226167</v>
      </c>
      <c r="Y138" s="15">
        <v>77.595798618475754</v>
      </c>
      <c r="Z138" s="14">
        <v>87.785666032300696</v>
      </c>
      <c r="AA138" s="14">
        <v>12.359459811914778</v>
      </c>
      <c r="AB138" s="14">
        <v>9.2167307767439119</v>
      </c>
      <c r="AC138" s="23">
        <v>1.1391381363240447</v>
      </c>
    </row>
    <row r="139" spans="2:29" s="2" customFormat="1" ht="13.2">
      <c r="B139" s="124"/>
      <c r="C139" s="120"/>
      <c r="D139" s="18" t="s">
        <v>215</v>
      </c>
      <c r="E139" s="19">
        <v>38.562800000000003</v>
      </c>
      <c r="F139" s="19">
        <v>40.086599999999997</v>
      </c>
      <c r="G139" s="19">
        <v>20.468399999999999</v>
      </c>
      <c r="H139" s="100">
        <v>0.22220000000000001</v>
      </c>
      <c r="I139" s="13">
        <f t="shared" si="68"/>
        <v>99.34</v>
      </c>
      <c r="J139" s="13">
        <f t="shared" si="69"/>
        <v>77.733481004823474</v>
      </c>
      <c r="K139" s="29">
        <f t="shared" si="70"/>
        <v>1588.0542111739214</v>
      </c>
      <c r="L139" s="14">
        <f t="shared" si="71"/>
        <v>0.99813677111420818</v>
      </c>
      <c r="M139" s="29">
        <v>131.13732572588287</v>
      </c>
      <c r="N139" s="37">
        <v>78.1935059146534</v>
      </c>
      <c r="O139" s="29">
        <v>157861.69587769653</v>
      </c>
      <c r="P139" s="29">
        <v>241731.61483609729</v>
      </c>
      <c r="Q139" s="35">
        <v>1791.0895625072794</v>
      </c>
      <c r="R139" s="15">
        <v>0.52925443304108322</v>
      </c>
      <c r="S139" s="15">
        <v>6.5746295001762478</v>
      </c>
      <c r="T139" s="15">
        <v>8.5660134975226772</v>
      </c>
      <c r="U139" s="29">
        <v>154.28749784501892</v>
      </c>
      <c r="V139" s="29">
        <v>200.8565809331804</v>
      </c>
      <c r="W139" s="29">
        <v>1494.3204249403336</v>
      </c>
      <c r="X139" s="29">
        <v>145.3212921703838</v>
      </c>
      <c r="Y139" s="15">
        <v>77.868632320264879</v>
      </c>
      <c r="Z139" s="14">
        <v>88.137242928662843</v>
      </c>
      <c r="AA139" s="14">
        <v>12.325031905216571</v>
      </c>
      <c r="AB139" s="14">
        <v>9.2056081978855442</v>
      </c>
      <c r="AC139" s="23">
        <v>1.1345941474586256</v>
      </c>
    </row>
    <row r="140" spans="2:29" s="2" customFormat="1" ht="13.2">
      <c r="B140" s="124"/>
      <c r="C140" s="120"/>
      <c r="D140" s="18" t="s">
        <v>216</v>
      </c>
      <c r="E140" s="19">
        <v>38.543599999999998</v>
      </c>
      <c r="F140" s="19">
        <v>40.177399999999999</v>
      </c>
      <c r="G140" s="19">
        <v>20.8262</v>
      </c>
      <c r="H140" s="100">
        <v>0.2208</v>
      </c>
      <c r="I140" s="13">
        <f t="shared" si="68"/>
        <v>99.768000000000001</v>
      </c>
      <c r="J140" s="13">
        <f t="shared" si="69"/>
        <v>77.471603179156872</v>
      </c>
      <c r="K140" s="29">
        <f t="shared" si="70"/>
        <v>1578.0484690693156</v>
      </c>
      <c r="L140" s="14">
        <f t="shared" si="71"/>
        <v>0.97480765375346079</v>
      </c>
      <c r="M140" s="29">
        <v>143.26221496335066</v>
      </c>
      <c r="N140" s="37">
        <v>84.980242581016114</v>
      </c>
      <c r="O140" s="29">
        <v>157883.27964642696</v>
      </c>
      <c r="P140" s="29">
        <v>242279.1601661357</v>
      </c>
      <c r="Q140" s="35">
        <v>1837.5405401687449</v>
      </c>
      <c r="R140" s="15">
        <v>1.6074575011368057</v>
      </c>
      <c r="S140" s="15">
        <v>6.3492794581612158</v>
      </c>
      <c r="T140" s="15">
        <v>10.114276382038412</v>
      </c>
      <c r="U140" s="29">
        <v>216.28301386678433</v>
      </c>
      <c r="V140" s="29">
        <v>200.59377373704507</v>
      </c>
      <c r="W140" s="29">
        <v>1420.561132873765</v>
      </c>
      <c r="X140" s="29">
        <v>147.50008803021976</v>
      </c>
      <c r="Y140" s="15">
        <v>77.90524567548789</v>
      </c>
      <c r="Z140" s="14">
        <v>85.920977630201421</v>
      </c>
      <c r="AA140" s="14">
        <v>12.45789453218679</v>
      </c>
      <c r="AB140" s="14">
        <v>9.3423501437606351</v>
      </c>
      <c r="AC140" s="23">
        <v>1.1638601277373009</v>
      </c>
    </row>
    <row r="141" spans="2:29" s="2" customFormat="1" ht="13.2">
      <c r="B141" s="124"/>
      <c r="C141" s="120"/>
      <c r="D141" s="18" t="s">
        <v>217</v>
      </c>
      <c r="E141" s="19">
        <v>38.5944</v>
      </c>
      <c r="F141" s="19">
        <v>39.924900000000001</v>
      </c>
      <c r="G141" s="19">
        <v>20.591000000000001</v>
      </c>
      <c r="H141" s="100">
        <v>0.22620000000000001</v>
      </c>
      <c r="I141" s="13">
        <f t="shared" si="68"/>
        <v>99.336500000000001</v>
      </c>
      <c r="J141" s="13">
        <f t="shared" si="69"/>
        <v>77.559675888158935</v>
      </c>
      <c r="K141" s="29">
        <f t="shared" si="70"/>
        <v>1616.6420457585104</v>
      </c>
      <c r="L141" s="14">
        <f t="shared" si="71"/>
        <v>1.0100550819469882</v>
      </c>
      <c r="M141" s="29">
        <v>137.57921431808793</v>
      </c>
      <c r="N141" s="37">
        <v>79.744864637822573</v>
      </c>
      <c r="O141" s="29">
        <v>158396.95064053946</v>
      </c>
      <c r="P141" s="29">
        <v>240756.52585077562</v>
      </c>
      <c r="Q141" s="35">
        <v>1848.1800388552574</v>
      </c>
      <c r="R141" s="15">
        <v>0.81407656527003125</v>
      </c>
      <c r="S141" s="15">
        <v>6.5888099545465906</v>
      </c>
      <c r="T141" s="15">
        <v>11.232114098830207</v>
      </c>
      <c r="U141" s="29">
        <v>231.00432263835896</v>
      </c>
      <c r="V141" s="29">
        <v>197.26013153959235</v>
      </c>
      <c r="W141" s="29">
        <v>1373.0207298681614</v>
      </c>
      <c r="X141" s="29">
        <v>143.72801751982635</v>
      </c>
      <c r="Y141" s="15">
        <v>77.740377703450164</v>
      </c>
      <c r="Z141" s="14">
        <v>85.704286005950379</v>
      </c>
      <c r="AA141" s="14">
        <v>12.858871017269218</v>
      </c>
      <c r="AB141" s="14">
        <v>9.0739131617500473</v>
      </c>
      <c r="AC141" s="23">
        <v>1.1668027896884536</v>
      </c>
    </row>
    <row r="142" spans="2:29" s="2" customFormat="1" ht="13.2">
      <c r="B142" s="124"/>
      <c r="C142" s="120"/>
      <c r="D142" s="18" t="s">
        <v>218</v>
      </c>
      <c r="E142" s="19">
        <v>38.493499999999997</v>
      </c>
      <c r="F142" s="19">
        <v>39.953800000000001</v>
      </c>
      <c r="G142" s="19">
        <v>20.820900000000002</v>
      </c>
      <c r="H142" s="100">
        <v>0.22040000000000001</v>
      </c>
      <c r="I142" s="13">
        <f t="shared" si="68"/>
        <v>99.488600000000005</v>
      </c>
      <c r="J142" s="13">
        <f t="shared" si="69"/>
        <v>77.3785059361132</v>
      </c>
      <c r="K142" s="29">
        <f t="shared" si="70"/>
        <v>1575.1896856108565</v>
      </c>
      <c r="L142" s="14">
        <f t="shared" si="71"/>
        <v>0.9732893874880858</v>
      </c>
      <c r="M142" s="29">
        <v>128.2141453394666</v>
      </c>
      <c r="N142" s="37">
        <v>77.419998874832302</v>
      </c>
      <c r="O142" s="29">
        <v>159520.36012113668</v>
      </c>
      <c r="P142" s="29">
        <v>240930.7996397416</v>
      </c>
      <c r="Q142" s="35">
        <v>1855.2299534259582</v>
      </c>
      <c r="R142" s="15">
        <v>1.0705220443413119</v>
      </c>
      <c r="S142" s="15">
        <v>6.4262341242948802</v>
      </c>
      <c r="T142" s="15">
        <v>8.4340639642471125</v>
      </c>
      <c r="U142" s="29">
        <v>211.93332306769923</v>
      </c>
      <c r="V142" s="29">
        <v>199.18621574806497</v>
      </c>
      <c r="W142" s="29">
        <v>1424.1954261821904</v>
      </c>
      <c r="X142" s="29">
        <v>148.01614550978832</v>
      </c>
      <c r="Y142" s="15">
        <v>77.630407969064223</v>
      </c>
      <c r="Z142" s="14">
        <v>85.984144351787009</v>
      </c>
      <c r="AA142" s="14">
        <v>12.533970176268857</v>
      </c>
      <c r="AB142" s="14">
        <v>9.2788246840332942</v>
      </c>
      <c r="AC142" s="23">
        <v>1.1630051186050059</v>
      </c>
    </row>
    <row r="143" spans="2:29" s="2" customFormat="1" ht="13.2">
      <c r="B143" s="124"/>
      <c r="C143" s="120"/>
      <c r="D143" s="18" t="s">
        <v>219</v>
      </c>
      <c r="E143" s="19">
        <v>38.513300000000001</v>
      </c>
      <c r="F143" s="19">
        <v>40.104100000000003</v>
      </c>
      <c r="G143" s="19">
        <v>20.517099999999999</v>
      </c>
      <c r="H143" s="100">
        <v>0.22370000000000001</v>
      </c>
      <c r="I143" s="13">
        <f t="shared" si="68"/>
        <v>99.358199999999997</v>
      </c>
      <c r="J143" s="13">
        <f t="shared" si="69"/>
        <v>77.69988451446612</v>
      </c>
      <c r="K143" s="29">
        <f t="shared" si="70"/>
        <v>1598.7746491431424</v>
      </c>
      <c r="L143" s="14">
        <f t="shared" si="71"/>
        <v>1.0024896671951788</v>
      </c>
      <c r="M143" s="29">
        <v>139.38752239201219</v>
      </c>
      <c r="N143" s="37">
        <v>76.788933385277261</v>
      </c>
      <c r="O143" s="29">
        <v>154768.78697777042</v>
      </c>
      <c r="P143" s="29">
        <v>241837.1439470629</v>
      </c>
      <c r="Q143" s="35">
        <v>1789.6808349427185</v>
      </c>
      <c r="R143" s="15">
        <v>1.250250994197851</v>
      </c>
      <c r="S143" s="15">
        <v>6.4158367397145408</v>
      </c>
      <c r="T143" s="15">
        <v>10.904959027254105</v>
      </c>
      <c r="U143" s="29">
        <v>194.96057713706671</v>
      </c>
      <c r="V143" s="29">
        <v>196.90053580771786</v>
      </c>
      <c r="W143" s="29">
        <v>1469.1684879224767</v>
      </c>
      <c r="X143" s="29">
        <v>139.54023005256323</v>
      </c>
      <c r="Y143" s="15">
        <v>78.215186178741689</v>
      </c>
      <c r="Z143" s="14">
        <v>86.478428977937867</v>
      </c>
      <c r="AA143" s="14">
        <v>12.825554567801458</v>
      </c>
      <c r="AB143" s="14">
        <v>9.0160446933402358</v>
      </c>
      <c r="AC143" s="23">
        <v>1.1563577320017195</v>
      </c>
    </row>
    <row r="144" spans="2:29" s="2" customFormat="1" ht="13.2">
      <c r="B144" s="124"/>
      <c r="C144" s="120"/>
      <c r="D144" s="18" t="s">
        <v>220</v>
      </c>
      <c r="E144" s="19">
        <v>38.525399999999998</v>
      </c>
      <c r="F144" s="19">
        <v>40.117600000000003</v>
      </c>
      <c r="G144" s="19">
        <v>20.553100000000001</v>
      </c>
      <c r="H144" s="100">
        <v>0.22059999999999999</v>
      </c>
      <c r="I144" s="13">
        <f t="shared" si="68"/>
        <v>99.416700000000006</v>
      </c>
      <c r="J144" s="13">
        <f t="shared" si="69"/>
        <v>77.675330452533601</v>
      </c>
      <c r="K144" s="29">
        <f t="shared" si="70"/>
        <v>1576.6190773400861</v>
      </c>
      <c r="L144" s="14">
        <f t="shared" si="71"/>
        <v>0.98686573233602259</v>
      </c>
      <c r="M144" s="29">
        <v>123.13455430591861</v>
      </c>
      <c r="N144" s="37">
        <v>75.91732728185832</v>
      </c>
      <c r="O144" s="29">
        <v>163738.12822660056</v>
      </c>
      <c r="P144" s="29">
        <v>241918.55211837916</v>
      </c>
      <c r="Q144" s="35">
        <v>1867.8815541039755</v>
      </c>
      <c r="R144" s="15">
        <v>0.67404326128867953</v>
      </c>
      <c r="S144" s="15">
        <v>6.3156033189549321</v>
      </c>
      <c r="T144" s="15">
        <v>11.379834258761246</v>
      </c>
      <c r="U144" s="29">
        <v>202.12120359800471</v>
      </c>
      <c r="V144" s="29">
        <v>203.46384454509814</v>
      </c>
      <c r="W144" s="29">
        <v>1482.7440130584325</v>
      </c>
      <c r="X144" s="29">
        <v>157.20690441351917</v>
      </c>
      <c r="Y144" s="15">
        <v>77.245947845513712</v>
      </c>
      <c r="Z144" s="14">
        <v>87.659802553779102</v>
      </c>
      <c r="AA144" s="14">
        <v>11.881676323774398</v>
      </c>
      <c r="AB144" s="14">
        <v>9.6011177186511691</v>
      </c>
      <c r="AC144" s="23">
        <v>1.1407737307946846</v>
      </c>
    </row>
    <row r="145" spans="2:29" s="2" customFormat="1" ht="13.2">
      <c r="B145" s="124"/>
      <c r="C145" s="120"/>
      <c r="D145" s="18" t="s">
        <v>221</v>
      </c>
      <c r="E145" s="19">
        <v>38.479500000000002</v>
      </c>
      <c r="F145" s="19">
        <v>40.2744</v>
      </c>
      <c r="G145" s="19">
        <v>20.4359</v>
      </c>
      <c r="H145" s="100">
        <v>0.22450000000000001</v>
      </c>
      <c r="I145" s="13">
        <f t="shared" si="68"/>
        <v>99.414300000000011</v>
      </c>
      <c r="J145" s="13">
        <f t="shared" si="69"/>
        <v>77.841695951224182</v>
      </c>
      <c r="K145" s="29">
        <f t="shared" si="70"/>
        <v>1604.4922160600602</v>
      </c>
      <c r="L145" s="14">
        <f t="shared" si="71"/>
        <v>1.0100723262547515</v>
      </c>
      <c r="M145" s="29">
        <v>135.7067791219055</v>
      </c>
      <c r="N145" s="37">
        <v>76.17899242259044</v>
      </c>
      <c r="O145" s="29">
        <v>156487.86555778587</v>
      </c>
      <c r="P145" s="29">
        <v>242864.09295263048</v>
      </c>
      <c r="Q145" s="35">
        <v>1835.2873832636296</v>
      </c>
      <c r="R145" s="15">
        <v>1.3534023045772707</v>
      </c>
      <c r="S145" s="15">
        <v>6.4781221718601314</v>
      </c>
      <c r="T145" s="15">
        <v>8.6346318534525501</v>
      </c>
      <c r="U145" s="29">
        <v>208.34941565508669</v>
      </c>
      <c r="V145" s="29">
        <v>200.13347679196633</v>
      </c>
      <c r="W145" s="29">
        <v>1431.5487419587944</v>
      </c>
      <c r="X145" s="29">
        <v>143.42393286818296</v>
      </c>
      <c r="Y145" s="15">
        <v>78.098949556119479</v>
      </c>
      <c r="Z145" s="14">
        <v>85.266137055608581</v>
      </c>
      <c r="AA145" s="14">
        <v>12.796242207012915</v>
      </c>
      <c r="AB145" s="14">
        <v>9.1651791886202929</v>
      </c>
      <c r="AC145" s="23">
        <v>1.1727985276825938</v>
      </c>
    </row>
    <row r="146" spans="2:29" s="2" customFormat="1" ht="13.2">
      <c r="B146" s="124"/>
      <c r="C146" s="120"/>
      <c r="D146" s="18" t="s">
        <v>222</v>
      </c>
      <c r="E146" s="19">
        <v>38.556399999999996</v>
      </c>
      <c r="F146" s="19">
        <v>40.292000000000002</v>
      </c>
      <c r="G146" s="19">
        <v>20.3184</v>
      </c>
      <c r="H146" s="100">
        <v>0.21859999999999999</v>
      </c>
      <c r="I146" s="13">
        <f t="shared" si="68"/>
        <v>99.38539999999999</v>
      </c>
      <c r="J146" s="13">
        <f t="shared" si="69"/>
        <v>77.948506160537363</v>
      </c>
      <c r="K146" s="29">
        <f t="shared" si="70"/>
        <v>1562.3251600477913</v>
      </c>
      <c r="L146" s="14">
        <f t="shared" si="71"/>
        <v>0.98921466897134191</v>
      </c>
      <c r="M146" s="29">
        <v>126.08111231252434</v>
      </c>
      <c r="N146" s="37">
        <v>78.410584663815357</v>
      </c>
      <c r="O146" s="29">
        <v>158858.11597176015</v>
      </c>
      <c r="P146" s="29">
        <v>242970.22508708725</v>
      </c>
      <c r="Q146" s="35">
        <v>1816.9687103373249</v>
      </c>
      <c r="R146" s="15">
        <v>1.7670931006785868</v>
      </c>
      <c r="S146" s="15">
        <v>6.2977054656903944</v>
      </c>
      <c r="T146" s="15">
        <v>11.077026309452483</v>
      </c>
      <c r="U146" s="29">
        <v>202.5238146808864</v>
      </c>
      <c r="V146" s="29">
        <v>201.1807140076005</v>
      </c>
      <c r="W146" s="29">
        <v>1471.9712867286441</v>
      </c>
      <c r="X146" s="29">
        <v>149.48450141235597</v>
      </c>
      <c r="Y146" s="15">
        <v>77.848267464037946</v>
      </c>
      <c r="Z146" s="14">
        <v>87.430298093723223</v>
      </c>
      <c r="AA146" s="14">
        <v>12.154896950321161</v>
      </c>
      <c r="AB146" s="14">
        <v>9.4099379498450979</v>
      </c>
      <c r="AC146" s="23">
        <v>1.1437682608928355</v>
      </c>
    </row>
    <row r="147" spans="2:29" s="2" customFormat="1" ht="13.2">
      <c r="B147" s="124"/>
      <c r="C147" s="120"/>
      <c r="D147" s="18" t="s">
        <v>223</v>
      </c>
      <c r="E147" s="19">
        <v>38.447099999999999</v>
      </c>
      <c r="F147" s="19">
        <v>40.224200000000003</v>
      </c>
      <c r="G147" s="19">
        <v>20.348199999999999</v>
      </c>
      <c r="H147" s="100">
        <v>0.22140000000000001</v>
      </c>
      <c r="I147" s="13">
        <f t="shared" si="68"/>
        <v>99.240899999999996</v>
      </c>
      <c r="J147" s="13">
        <f t="shared" si="69"/>
        <v>77.894318738075512</v>
      </c>
      <c r="K147" s="29">
        <f t="shared" si="70"/>
        <v>1582.3366442570039</v>
      </c>
      <c r="L147" s="14">
        <f t="shared" si="71"/>
        <v>1.0004180411326205</v>
      </c>
      <c r="M147" s="29">
        <v>151.99804881786091</v>
      </c>
      <c r="N147" s="37">
        <v>87.913707959858911</v>
      </c>
      <c r="O147" s="29">
        <v>157529.4063195221</v>
      </c>
      <c r="P147" s="29">
        <v>242561.37516003218</v>
      </c>
      <c r="Q147" s="35">
        <v>1828.088323065431</v>
      </c>
      <c r="R147" s="15">
        <v>0.9620220002290274</v>
      </c>
      <c r="S147" s="15">
        <v>6.5540517808790408</v>
      </c>
      <c r="T147" s="15">
        <v>8.9001361458098955</v>
      </c>
      <c r="U147" s="29">
        <v>218.51840118584826</v>
      </c>
      <c r="V147" s="29">
        <v>204.79921168503896</v>
      </c>
      <c r="W147" s="29">
        <v>1468.94715748675</v>
      </c>
      <c r="X147" s="29">
        <v>141.20062304469053</v>
      </c>
      <c r="Y147" s="15">
        <v>77.963852245214099</v>
      </c>
      <c r="Z147" s="14">
        <v>86.171660489231073</v>
      </c>
      <c r="AA147" s="14">
        <v>12.946744027374683</v>
      </c>
      <c r="AB147" s="14">
        <v>8.9634453873512765</v>
      </c>
      <c r="AC147" s="23">
        <v>1.1604743303338927</v>
      </c>
    </row>
    <row r="148" spans="2:29" s="2" customFormat="1" ht="13.2">
      <c r="B148" s="124"/>
      <c r="C148" s="120"/>
      <c r="D148" s="18" t="s">
        <v>224</v>
      </c>
      <c r="E148" s="19">
        <v>38.673200000000001</v>
      </c>
      <c r="F148" s="19">
        <v>40.260100000000001</v>
      </c>
      <c r="G148" s="19">
        <v>20.370699999999999</v>
      </c>
      <c r="H148" s="100">
        <v>0.2235</v>
      </c>
      <c r="I148" s="13">
        <f t="shared" si="68"/>
        <v>99.527500000000003</v>
      </c>
      <c r="J148" s="13">
        <f t="shared" si="69"/>
        <v>77.890650195117445</v>
      </c>
      <c r="K148" s="29">
        <f t="shared" si="70"/>
        <v>1597.3452574139128</v>
      </c>
      <c r="L148" s="14">
        <f t="shared" si="71"/>
        <v>1.0087916308956189</v>
      </c>
      <c r="M148" s="29">
        <v>142.18490323130663</v>
      </c>
      <c r="N148" s="37">
        <v>81.047246288991289</v>
      </c>
      <c r="O148" s="29">
        <v>154735.18128346346</v>
      </c>
      <c r="P148" s="29">
        <v>242777.86059338436</v>
      </c>
      <c r="Q148" s="35">
        <v>1778.3353633802819</v>
      </c>
      <c r="R148" s="15">
        <v>1.7361395264551824</v>
      </c>
      <c r="S148" s="15">
        <v>6.2471414036312822</v>
      </c>
      <c r="T148" s="15">
        <v>9.883700016018091</v>
      </c>
      <c r="U148" s="29">
        <v>210.22301564694433</v>
      </c>
      <c r="V148" s="29">
        <v>197.91248560657357</v>
      </c>
      <c r="W148" s="29">
        <v>1433.8176271384746</v>
      </c>
      <c r="X148" s="29">
        <v>137.40310684505855</v>
      </c>
      <c r="Y148" s="15">
        <v>78.284956705976498</v>
      </c>
      <c r="Z148" s="14">
        <v>87.011249098337061</v>
      </c>
      <c r="AA148" s="14">
        <v>12.942468363438149</v>
      </c>
      <c r="AB148" s="14">
        <v>8.8798879288703052</v>
      </c>
      <c r="AC148" s="23">
        <v>1.1492766859028023</v>
      </c>
    </row>
    <row r="149" spans="2:29" s="2" customFormat="1" ht="13.2">
      <c r="B149" s="124"/>
      <c r="C149" s="120"/>
      <c r="D149" s="18" t="s">
        <v>225</v>
      </c>
      <c r="E149" s="19">
        <v>38.661499999999997</v>
      </c>
      <c r="F149" s="19">
        <v>40.303199999999997</v>
      </c>
      <c r="G149" s="19">
        <v>20.4757</v>
      </c>
      <c r="H149" s="100">
        <v>0.2225</v>
      </c>
      <c r="I149" s="13">
        <f t="shared" si="68"/>
        <v>99.662899999999993</v>
      </c>
      <c r="J149" s="13">
        <f t="shared" si="69"/>
        <v>77.820458998295337</v>
      </c>
      <c r="K149" s="29">
        <f t="shared" si="70"/>
        <v>1590.1982987677659</v>
      </c>
      <c r="L149" s="14">
        <f t="shared" si="71"/>
        <v>0.99912805417452344</v>
      </c>
      <c r="M149" s="29">
        <v>131.24756120380957</v>
      </c>
      <c r="N149" s="37">
        <v>75.508821418676163</v>
      </c>
      <c r="O149" s="29">
        <v>157626.83712395254</v>
      </c>
      <c r="P149" s="29">
        <v>243037.76371810521</v>
      </c>
      <c r="Q149" s="35">
        <v>1827.0286073367131</v>
      </c>
      <c r="R149" s="15">
        <v>1.2304865939657668</v>
      </c>
      <c r="S149" s="15">
        <v>6.2868793365505811</v>
      </c>
      <c r="T149" s="15">
        <v>10.008585669468888</v>
      </c>
      <c r="U149" s="29">
        <v>213.52083034843301</v>
      </c>
      <c r="V149" s="29">
        <v>201.82195479265502</v>
      </c>
      <c r="W149" s="29">
        <v>1411.5458179771063</v>
      </c>
      <c r="X149" s="29">
        <v>144.70749402303687</v>
      </c>
      <c r="Y149" s="15">
        <v>77.9869297457833</v>
      </c>
      <c r="Z149" s="14">
        <v>86.274969363357442</v>
      </c>
      <c r="AA149" s="14">
        <v>12.625666829983643</v>
      </c>
      <c r="AB149" s="14">
        <v>9.1803842964408204</v>
      </c>
      <c r="AC149" s="23">
        <v>1.159084734980756</v>
      </c>
    </row>
    <row r="150" spans="2:29" s="2" customFormat="1" ht="13.2">
      <c r="B150" s="124"/>
      <c r="C150" s="120"/>
      <c r="D150" s="9" t="s">
        <v>130</v>
      </c>
      <c r="E150" s="8">
        <f>AVERAGE(E135:E149)</f>
        <v>38.548593333333336</v>
      </c>
      <c r="F150" s="8">
        <f t="shared" ref="F150:AC150" si="72">AVERAGE(F135:F149)</f>
        <v>40.103673333333326</v>
      </c>
      <c r="G150" s="8">
        <f t="shared" si="72"/>
        <v>20.621413333333336</v>
      </c>
      <c r="H150" s="96">
        <f t="shared" si="72"/>
        <v>0.22162666666666667</v>
      </c>
      <c r="I150" s="8">
        <f t="shared" si="72"/>
        <v>99.495306666666664</v>
      </c>
      <c r="J150" s="8">
        <f t="shared" si="72"/>
        <v>77.611374651612167</v>
      </c>
      <c r="K150" s="30">
        <f t="shared" si="72"/>
        <v>1583.9566215501304</v>
      </c>
      <c r="L150" s="8">
        <f t="shared" si="72"/>
        <v>0.98841637499832125</v>
      </c>
      <c r="M150" s="30">
        <f t="shared" si="72"/>
        <v>135.2900596996846</v>
      </c>
      <c r="N150" s="8">
        <f t="shared" si="72"/>
        <v>79.576257314566291</v>
      </c>
      <c r="O150" s="30">
        <f t="shared" si="72"/>
        <v>157870.95640214338</v>
      </c>
      <c r="P150" s="30">
        <f t="shared" si="72"/>
        <v>241834.57104683359</v>
      </c>
      <c r="Q150" s="30">
        <f t="shared" si="72"/>
        <v>1822.4338784136114</v>
      </c>
      <c r="R150" s="8">
        <f t="shared" si="72"/>
        <v>1.2107905301181741</v>
      </c>
      <c r="S150" s="8">
        <f t="shared" si="72"/>
        <v>6.4751299733760845</v>
      </c>
      <c r="T150" s="8">
        <f t="shared" si="72"/>
        <v>9.9044907110947893</v>
      </c>
      <c r="U150" s="30">
        <f t="shared" si="72"/>
        <v>208.54894314831532</v>
      </c>
      <c r="V150" s="30">
        <f t="shared" si="72"/>
        <v>199.77532230556926</v>
      </c>
      <c r="W150" s="30">
        <f t="shared" si="72"/>
        <v>1437.3716637480841</v>
      </c>
      <c r="X150" s="30">
        <f t="shared" si="72"/>
        <v>145.52347802203585</v>
      </c>
      <c r="Y150" s="8">
        <f t="shared" si="72"/>
        <v>77.875256389022681</v>
      </c>
      <c r="Z150" s="8">
        <f t="shared" si="72"/>
        <v>86.630190361314874</v>
      </c>
      <c r="AA150" s="8">
        <f t="shared" si="72"/>
        <v>12.533421439788576</v>
      </c>
      <c r="AB150" s="8">
        <f t="shared" si="72"/>
        <v>9.2157610517572088</v>
      </c>
      <c r="AC150" s="8">
        <f t="shared" si="72"/>
        <v>1.1544350058035249</v>
      </c>
    </row>
    <row r="151" spans="2:29" s="2" customFormat="1" thickBot="1">
      <c r="B151" s="124"/>
      <c r="C151" s="121"/>
      <c r="D151" s="11" t="s">
        <v>131</v>
      </c>
      <c r="E151" s="10">
        <f>STDEV(E135:E149)</f>
        <v>9.3576633733814946E-2</v>
      </c>
      <c r="F151" s="10">
        <f t="shared" ref="F151:AC151" si="73">STDEV(F135:F149)</f>
        <v>0.23447976905319123</v>
      </c>
      <c r="G151" s="10">
        <f t="shared" si="73"/>
        <v>0.30030078223262069</v>
      </c>
      <c r="H151" s="97">
        <f t="shared" si="73"/>
        <v>2.3398616157697008E-3</v>
      </c>
      <c r="I151" s="10">
        <f t="shared" si="73"/>
        <v>0.15870717630127379</v>
      </c>
      <c r="J151" s="10">
        <f t="shared" si="73"/>
        <v>0.34608168866553168</v>
      </c>
      <c r="K151" s="31">
        <f t="shared" si="73"/>
        <v>16.722894205613279</v>
      </c>
      <c r="L151" s="10">
        <f t="shared" si="73"/>
        <v>2.0321325978908462E-2</v>
      </c>
      <c r="M151" s="31">
        <f t="shared" si="73"/>
        <v>8.4984373218344942</v>
      </c>
      <c r="N151" s="10">
        <f t="shared" si="73"/>
        <v>3.503630166978295</v>
      </c>
      <c r="O151" s="31">
        <f t="shared" si="73"/>
        <v>2260.4600541839363</v>
      </c>
      <c r="P151" s="31">
        <f t="shared" si="73"/>
        <v>1413.9680895766451</v>
      </c>
      <c r="Q151" s="31">
        <f t="shared" si="73"/>
        <v>25.794939080726024</v>
      </c>
      <c r="R151" s="10">
        <f t="shared" si="73"/>
        <v>0.44208234310173172</v>
      </c>
      <c r="S151" s="10">
        <f t="shared" si="73"/>
        <v>0.23222741156366353</v>
      </c>
      <c r="T151" s="10">
        <f t="shared" si="73"/>
        <v>1.1754223124380521</v>
      </c>
      <c r="U151" s="31">
        <f t="shared" si="73"/>
        <v>19.406164335738847</v>
      </c>
      <c r="V151" s="31">
        <f t="shared" si="73"/>
        <v>2.3901583863054774</v>
      </c>
      <c r="W151" s="31">
        <f t="shared" si="73"/>
        <v>37.293039718379013</v>
      </c>
      <c r="X151" s="31">
        <f t="shared" si="73"/>
        <v>5.0724840755065532</v>
      </c>
      <c r="Y151" s="10">
        <f t="shared" si="73"/>
        <v>0.26584719265152779</v>
      </c>
      <c r="Z151" s="10">
        <f t="shared" si="73"/>
        <v>0.84827312336531824</v>
      </c>
      <c r="AA151" s="10">
        <f t="shared" si="73"/>
        <v>0.33716631537185859</v>
      </c>
      <c r="AB151" s="10">
        <f t="shared" si="73"/>
        <v>0.20813851115875509</v>
      </c>
      <c r="AC151" s="10">
        <f t="shared" si="73"/>
        <v>1.1272476374161695E-2</v>
      </c>
    </row>
    <row r="152" spans="2:29" s="2" customFormat="1" ht="13.2">
      <c r="B152" s="124"/>
      <c r="C152" s="119" t="s">
        <v>137</v>
      </c>
      <c r="D152" s="26" t="s">
        <v>37</v>
      </c>
      <c r="E152" s="27">
        <v>38.4709</v>
      </c>
      <c r="F152" s="27">
        <v>39.924100000000003</v>
      </c>
      <c r="G152" s="27">
        <v>20.7821</v>
      </c>
      <c r="H152" s="101">
        <v>0.22889999999999999</v>
      </c>
      <c r="I152" s="13">
        <f t="shared" ref="I152" si="74">SUM(E152:H152)</f>
        <v>99.406000000000006</v>
      </c>
      <c r="J152" s="13">
        <f t="shared" ref="J152" si="75">F152/40.3044/(F152/40.3044+G152/71.8444)*100</f>
        <v>77.398132862380336</v>
      </c>
      <c r="K152" s="29">
        <f t="shared" ref="K152" si="76">H152/(40.078+15.999)*40.078*10000</f>
        <v>1635.9388341031081</v>
      </c>
      <c r="L152" s="14">
        <f t="shared" ref="L152" si="77">100*K152/(G152/71.8444*55.845*10000)</f>
        <v>1.0127127051287166</v>
      </c>
      <c r="M152" s="28">
        <v>157.35727707152091</v>
      </c>
      <c r="N152" s="36">
        <v>95.766810075937002</v>
      </c>
      <c r="O152" s="28">
        <v>156377.04911252009</v>
      </c>
      <c r="P152" s="28">
        <v>240751.70166284576</v>
      </c>
      <c r="Q152" s="34">
        <v>1832.41166977783</v>
      </c>
      <c r="R152" s="21">
        <v>1.1159965039390125</v>
      </c>
      <c r="S152" s="21">
        <v>7.2795944630082303</v>
      </c>
      <c r="T152" s="21">
        <v>10.206810075950916</v>
      </c>
      <c r="U152" s="28">
        <v>228.70600512437193</v>
      </c>
      <c r="V152" s="28">
        <v>196.91053024571841</v>
      </c>
      <c r="W152" s="28">
        <v>1318.8998678447417</v>
      </c>
      <c r="X152" s="28">
        <v>139.7547928052964</v>
      </c>
      <c r="Y152" s="21">
        <v>77.96133390033917</v>
      </c>
      <c r="Z152" s="20">
        <v>85.339474579683269</v>
      </c>
      <c r="AA152" s="20">
        <v>13.111619522993458</v>
      </c>
      <c r="AB152" s="20">
        <v>8.9370399044131315</v>
      </c>
      <c r="AC152" s="22">
        <v>1.1717906688847479</v>
      </c>
    </row>
    <row r="153" spans="2:29" s="2" customFormat="1" ht="13.2">
      <c r="B153" s="124"/>
      <c r="C153" s="120"/>
      <c r="D153" s="18" t="s">
        <v>38</v>
      </c>
      <c r="E153" s="19">
        <v>38.244599999999998</v>
      </c>
      <c r="F153" s="19">
        <v>39.879800000000003</v>
      </c>
      <c r="G153" s="19">
        <v>20.670100000000001</v>
      </c>
      <c r="H153" s="100">
        <v>0.22189999999999999</v>
      </c>
      <c r="I153" s="13">
        <f t="shared" ref="I153:I163" si="78">SUM(E153:H153)</f>
        <v>99.016400000000019</v>
      </c>
      <c r="J153" s="13">
        <f t="shared" ref="J153:J163" si="79">F153/40.3044/(F153/40.3044+G153/71.8444)*100</f>
        <v>77.473154362960798</v>
      </c>
      <c r="K153" s="29">
        <f t="shared" ref="K153:K163" si="80">H153/(40.078+15.999)*40.078*10000</f>
        <v>1585.9101235800774</v>
      </c>
      <c r="L153" s="14">
        <f t="shared" ref="L153:L163" si="81">100*K153/(G153/71.8444*55.845*10000)</f>
        <v>0.98706242702680835</v>
      </c>
      <c r="M153" s="29">
        <v>139.03333769589435</v>
      </c>
      <c r="N153" s="37">
        <v>82.723965722990883</v>
      </c>
      <c r="O153" s="29">
        <v>159514.03776259112</v>
      </c>
      <c r="P153" s="29">
        <v>240484.5622562301</v>
      </c>
      <c r="Q153" s="35">
        <v>1852.6474397326979</v>
      </c>
      <c r="R153" s="15">
        <v>1.6507949219203395</v>
      </c>
      <c r="S153" s="15">
        <v>6.1144594045457179</v>
      </c>
      <c r="T153" s="15">
        <v>8.3514661609842715</v>
      </c>
      <c r="U153" s="29">
        <v>176.86027163501848</v>
      </c>
      <c r="V153" s="29">
        <v>204.03604519735828</v>
      </c>
      <c r="W153" s="29">
        <v>1429.6997280124856</v>
      </c>
      <c r="X153" s="29">
        <v>142.91431445524756</v>
      </c>
      <c r="Y153" s="15">
        <v>77.598887109676966</v>
      </c>
      <c r="Z153" s="14">
        <v>86.100590075360472</v>
      </c>
      <c r="AA153" s="14">
        <v>12.963344132423062</v>
      </c>
      <c r="AB153" s="14">
        <v>8.9593565845252208</v>
      </c>
      <c r="AC153" s="23">
        <v>1.1614322261029097</v>
      </c>
    </row>
    <row r="154" spans="2:29" s="2" customFormat="1" ht="13.2">
      <c r="B154" s="124"/>
      <c r="C154" s="120"/>
      <c r="D154" s="18" t="s">
        <v>39</v>
      </c>
      <c r="E154" s="19">
        <v>38.695500000000003</v>
      </c>
      <c r="F154" s="19">
        <v>40.298299999999998</v>
      </c>
      <c r="G154" s="19">
        <v>20.5458</v>
      </c>
      <c r="H154" s="100">
        <v>0.22339999999999999</v>
      </c>
      <c r="I154" s="13">
        <f t="shared" si="78"/>
        <v>99.762999999999991</v>
      </c>
      <c r="J154" s="13">
        <f t="shared" si="79"/>
        <v>77.759309594854514</v>
      </c>
      <c r="K154" s="29">
        <f t="shared" si="80"/>
        <v>1596.6305615492981</v>
      </c>
      <c r="L154" s="14">
        <f t="shared" si="81"/>
        <v>0.99974676760325554</v>
      </c>
      <c r="M154" s="29">
        <v>147.65106505344625</v>
      </c>
      <c r="N154" s="37">
        <v>78.642979144413431</v>
      </c>
      <c r="O154" s="29">
        <v>155858.46926853244</v>
      </c>
      <c r="P154" s="29">
        <v>243008.21556703487</v>
      </c>
      <c r="Q154" s="35">
        <v>1803.9330565238431</v>
      </c>
      <c r="R154" s="15">
        <v>1.4858357635137551</v>
      </c>
      <c r="S154" s="15">
        <v>6.2378282781665746</v>
      </c>
      <c r="T154" s="15">
        <v>8.281407647144162</v>
      </c>
      <c r="U154" s="29">
        <v>194.16086753382615</v>
      </c>
      <c r="V154" s="29">
        <v>198.14756551626607</v>
      </c>
      <c r="W154" s="29">
        <v>1408.7894700826769</v>
      </c>
      <c r="X154" s="29">
        <v>141.54646933429487</v>
      </c>
      <c r="Y154" s="15">
        <v>78.177927312462202</v>
      </c>
      <c r="Z154" s="14">
        <v>86.399253400716432</v>
      </c>
      <c r="AA154" s="14">
        <v>12.74445816280614</v>
      </c>
      <c r="AB154" s="14">
        <v>9.0817310088180676</v>
      </c>
      <c r="AC154" s="23">
        <v>1.1574174088774103</v>
      </c>
    </row>
    <row r="155" spans="2:29" s="2" customFormat="1" ht="13.2">
      <c r="B155" s="124"/>
      <c r="C155" s="120"/>
      <c r="D155" s="18" t="s">
        <v>40</v>
      </c>
      <c r="E155" s="19">
        <v>38.505099999999999</v>
      </c>
      <c r="F155" s="19">
        <v>40.042400000000001</v>
      </c>
      <c r="G155" s="19">
        <v>20.6934</v>
      </c>
      <c r="H155" s="100">
        <v>0.22539999999999999</v>
      </c>
      <c r="I155" s="13">
        <f t="shared" si="78"/>
        <v>99.46629999999999</v>
      </c>
      <c r="J155" s="13">
        <f t="shared" si="79"/>
        <v>77.524463769826937</v>
      </c>
      <c r="K155" s="29">
        <f t="shared" si="80"/>
        <v>1610.9244788415926</v>
      </c>
      <c r="L155" s="14">
        <f t="shared" si="81"/>
        <v>1.0015023094837565</v>
      </c>
      <c r="M155" s="29">
        <v>138.029978404914</v>
      </c>
      <c r="N155" s="37">
        <v>81.370817905256089</v>
      </c>
      <c r="O155" s="29">
        <v>158467.93466589149</v>
      </c>
      <c r="P155" s="29">
        <v>241465.0784529729</v>
      </c>
      <c r="Q155" s="35">
        <v>1838.2565236784233</v>
      </c>
      <c r="R155" s="15">
        <v>1.239737488003489</v>
      </c>
      <c r="S155" s="15">
        <v>6.2800295266088035</v>
      </c>
      <c r="T155" s="15">
        <v>8.4840348699748862</v>
      </c>
      <c r="U155" s="29">
        <v>210.11125080315514</v>
      </c>
      <c r="V155" s="29">
        <v>199.24075955414708</v>
      </c>
      <c r="W155" s="29">
        <v>1387.6954030142304</v>
      </c>
      <c r="X155" s="29">
        <v>143.74665698908865</v>
      </c>
      <c r="Y155" s="15">
        <v>77.78344814524965</v>
      </c>
      <c r="Z155" s="14">
        <v>86.20556088047546</v>
      </c>
      <c r="AA155" s="14">
        <v>12.788168867245096</v>
      </c>
      <c r="AB155" s="14">
        <v>9.0710248285976149</v>
      </c>
      <c r="AC155" s="23">
        <v>1.1600179730707931</v>
      </c>
    </row>
    <row r="156" spans="2:29" s="2" customFormat="1" ht="13.2">
      <c r="B156" s="124"/>
      <c r="C156" s="120"/>
      <c r="D156" s="18" t="s">
        <v>41</v>
      </c>
      <c r="E156" s="19">
        <v>38.534300000000002</v>
      </c>
      <c r="F156" s="19">
        <v>40.138100000000001</v>
      </c>
      <c r="G156" s="19">
        <v>20.824999999999999</v>
      </c>
      <c r="H156" s="100">
        <v>0.2233</v>
      </c>
      <c r="I156" s="13">
        <f t="shared" si="78"/>
        <v>99.720700000000008</v>
      </c>
      <c r="J156" s="13">
        <f t="shared" si="79"/>
        <v>77.455524462920152</v>
      </c>
      <c r="K156" s="29">
        <f t="shared" si="80"/>
        <v>1595.9158656846837</v>
      </c>
      <c r="L156" s="14">
        <f t="shared" si="81"/>
        <v>0.98590168548189994</v>
      </c>
      <c r="M156" s="29">
        <v>138.52594857155842</v>
      </c>
      <c r="N156" s="37">
        <v>77.339452687879842</v>
      </c>
      <c r="O156" s="29">
        <v>156877.12802851002</v>
      </c>
      <c r="P156" s="29">
        <v>242042.17193408165</v>
      </c>
      <c r="Q156" s="35">
        <v>1842.7982195714851</v>
      </c>
      <c r="R156" s="15">
        <v>1.0402682351071748</v>
      </c>
      <c r="S156" s="15">
        <v>6.4057639230116665</v>
      </c>
      <c r="T156" s="15">
        <v>8.8706313074834107</v>
      </c>
      <c r="U156" s="29">
        <v>215.09490256332109</v>
      </c>
      <c r="V156" s="29">
        <v>199.43199814178558</v>
      </c>
      <c r="W156" s="29">
        <v>1366.0759099250067</v>
      </c>
      <c r="X156" s="29">
        <v>142.59404033529327</v>
      </c>
      <c r="Y156" s="15">
        <v>77.998304622722998</v>
      </c>
      <c r="Z156" s="14">
        <v>85.129845667524805</v>
      </c>
      <c r="AA156" s="14">
        <v>12.923388770234435</v>
      </c>
      <c r="AB156" s="14">
        <v>9.0895366410187588</v>
      </c>
      <c r="AC156" s="23">
        <v>1.1746761575317626</v>
      </c>
    </row>
    <row r="157" spans="2:29" s="2" customFormat="1" ht="13.2">
      <c r="B157" s="124"/>
      <c r="C157" s="120"/>
      <c r="D157" s="18" t="s">
        <v>42</v>
      </c>
      <c r="E157" s="19">
        <v>38.3459</v>
      </c>
      <c r="F157" s="19">
        <v>39.917200000000001</v>
      </c>
      <c r="G157" s="19">
        <v>20.894600000000001</v>
      </c>
      <c r="H157" s="100">
        <v>0.2263</v>
      </c>
      <c r="I157" s="13">
        <f t="shared" si="78"/>
        <v>99.384</v>
      </c>
      <c r="J157" s="13">
        <f t="shared" si="79"/>
        <v>77.300518519921837</v>
      </c>
      <c r="K157" s="29">
        <f t="shared" si="80"/>
        <v>1617.3567416231256</v>
      </c>
      <c r="L157" s="14">
        <f t="shared" si="81"/>
        <v>0.99581895465971382</v>
      </c>
      <c r="M157" s="29">
        <v>137.32334583182396</v>
      </c>
      <c r="N157" s="37">
        <v>86.56868558608835</v>
      </c>
      <c r="O157" s="29">
        <v>157022.41423444974</v>
      </c>
      <c r="P157" s="29">
        <v>240710.09304195075</v>
      </c>
      <c r="Q157" s="35">
        <v>1818.2675267033765</v>
      </c>
      <c r="R157" s="15">
        <v>1.2145564293480722</v>
      </c>
      <c r="S157" s="15">
        <v>6.2004332251458942</v>
      </c>
      <c r="T157" s="15">
        <v>8.7230798322598009</v>
      </c>
      <c r="U157" s="29">
        <v>203.49560329014557</v>
      </c>
      <c r="V157" s="29">
        <v>199.05481189726223</v>
      </c>
      <c r="W157" s="29">
        <v>1394.6274320117438</v>
      </c>
      <c r="X157" s="29">
        <v>142.82811396320378</v>
      </c>
      <c r="Y157" s="15">
        <v>77.887513333741623</v>
      </c>
      <c r="Z157" s="14">
        <v>86.358256927758262</v>
      </c>
      <c r="AA157" s="14">
        <v>12.730459545043137</v>
      </c>
      <c r="AB157" s="14">
        <v>9.0960334968450756</v>
      </c>
      <c r="AC157" s="23">
        <v>1.157966864519435</v>
      </c>
    </row>
    <row r="158" spans="2:29" s="2" customFormat="1" ht="13.2">
      <c r="B158" s="124"/>
      <c r="C158" s="120"/>
      <c r="D158" s="16" t="s">
        <v>43</v>
      </c>
      <c r="E158" s="17">
        <v>38.647399999999998</v>
      </c>
      <c r="F158" s="17">
        <v>40.162100000000002</v>
      </c>
      <c r="G158" s="17">
        <v>20.619199999999999</v>
      </c>
      <c r="H158" s="99">
        <v>0.22500000000000001</v>
      </c>
      <c r="I158" s="13">
        <f t="shared" si="78"/>
        <v>99.653699999999986</v>
      </c>
      <c r="J158" s="13">
        <f t="shared" si="79"/>
        <v>77.638854190133372</v>
      </c>
      <c r="K158" s="29">
        <f t="shared" si="80"/>
        <v>1608.065695383134</v>
      </c>
      <c r="L158" s="14">
        <f t="shared" si="81"/>
        <v>1.0033226187447393</v>
      </c>
      <c r="M158" s="29">
        <v>135.12810867051758</v>
      </c>
      <c r="N158" s="37">
        <v>75.766492009378524</v>
      </c>
      <c r="O158" s="29">
        <v>159392.53390050275</v>
      </c>
      <c r="P158" s="29">
        <v>242186.89757197726</v>
      </c>
      <c r="Q158" s="35">
        <v>1837.8361718946096</v>
      </c>
      <c r="R158" s="15">
        <v>1.7787004740442898</v>
      </c>
      <c r="S158" s="15">
        <v>6.1771384980197457</v>
      </c>
      <c r="T158" s="15">
        <v>9.2340650292243645</v>
      </c>
      <c r="U158" s="29">
        <v>187.90129558471409</v>
      </c>
      <c r="V158" s="29">
        <v>205.36466283985166</v>
      </c>
      <c r="W158" s="29">
        <v>1491.6555121699225</v>
      </c>
      <c r="X158" s="29">
        <v>144.28569396563074</v>
      </c>
      <c r="Y158" s="15">
        <v>77.734456803314117</v>
      </c>
      <c r="Z158" s="14">
        <v>86.728369121272848</v>
      </c>
      <c r="AA158" s="14">
        <v>12.737480212919705</v>
      </c>
      <c r="AB158" s="14">
        <v>9.0522241183327878</v>
      </c>
      <c r="AC158" s="23">
        <v>1.153025255901784</v>
      </c>
    </row>
    <row r="159" spans="2:29" s="2" customFormat="1" ht="13.2">
      <c r="B159" s="124"/>
      <c r="C159" s="120"/>
      <c r="D159" s="16" t="s">
        <v>226</v>
      </c>
      <c r="E159" s="17">
        <v>38.612000000000002</v>
      </c>
      <c r="F159" s="17">
        <v>39.803400000000003</v>
      </c>
      <c r="G159" s="17">
        <v>21.035299999999999</v>
      </c>
      <c r="H159" s="99">
        <v>0.22459999999999999</v>
      </c>
      <c r="I159" s="13">
        <f t="shared" si="78"/>
        <v>99.675300000000007</v>
      </c>
      <c r="J159" s="13">
        <f t="shared" si="79"/>
        <v>77.132223931798961</v>
      </c>
      <c r="K159" s="29">
        <f t="shared" si="80"/>
        <v>1605.2069119246748</v>
      </c>
      <c r="L159" s="14">
        <f t="shared" si="81"/>
        <v>0.98172745764367009</v>
      </c>
      <c r="M159" s="29">
        <v>137.4808149304063</v>
      </c>
      <c r="N159" s="37">
        <v>75.454745642545063</v>
      </c>
      <c r="O159" s="29">
        <v>157608.93692414666</v>
      </c>
      <c r="P159" s="29">
        <v>240023.85230892908</v>
      </c>
      <c r="Q159" s="35">
        <v>1809.1109930705206</v>
      </c>
      <c r="R159" s="15">
        <v>1.077114650716128</v>
      </c>
      <c r="S159" s="15">
        <v>6.3924132132421221</v>
      </c>
      <c r="T159" s="15">
        <v>9.462360647388202</v>
      </c>
      <c r="U159" s="29">
        <v>203.07745097656471</v>
      </c>
      <c r="V159" s="29">
        <v>198.96648360127165</v>
      </c>
      <c r="W159" s="29">
        <v>1398.4072579024983</v>
      </c>
      <c r="X159" s="29">
        <v>140.94475747251656</v>
      </c>
      <c r="Y159" s="15">
        <v>77.773922007096246</v>
      </c>
      <c r="Z159" s="14">
        <v>87.11955072289085</v>
      </c>
      <c r="AA159" s="14">
        <v>12.835603292469301</v>
      </c>
      <c r="AB159" s="14">
        <v>8.9426881637016447</v>
      </c>
      <c r="AC159" s="23">
        <v>1.1478479763753509</v>
      </c>
    </row>
    <row r="160" spans="2:29" s="2" customFormat="1" ht="13.2">
      <c r="B160" s="124"/>
      <c r="C160" s="120"/>
      <c r="D160" s="16" t="s">
        <v>44</v>
      </c>
      <c r="E160" s="17">
        <v>38.518799999999999</v>
      </c>
      <c r="F160" s="17">
        <v>40.059800000000003</v>
      </c>
      <c r="G160" s="17">
        <v>20.730899999999998</v>
      </c>
      <c r="H160" s="99">
        <v>0.22409999999999999</v>
      </c>
      <c r="I160" s="13">
        <f t="shared" si="78"/>
        <v>99.533599999999993</v>
      </c>
      <c r="J160" s="13">
        <f t="shared" si="79"/>
        <v>77.500477695316775</v>
      </c>
      <c r="K160" s="29">
        <f t="shared" si="80"/>
        <v>1601.6334326016013</v>
      </c>
      <c r="L160" s="14">
        <f t="shared" si="81"/>
        <v>0.99392495750111387</v>
      </c>
      <c r="M160" s="29">
        <v>145.20161827216205</v>
      </c>
      <c r="N160" s="37">
        <v>86.011157517261395</v>
      </c>
      <c r="O160" s="29">
        <v>160545.08684374607</v>
      </c>
      <c r="P160" s="29">
        <v>241570.0045404472</v>
      </c>
      <c r="Q160" s="35">
        <v>1863.2123798730754</v>
      </c>
      <c r="R160" s="15">
        <v>1.3441142516880096</v>
      </c>
      <c r="S160" s="15">
        <v>6.3282167799615232</v>
      </c>
      <c r="T160" s="15">
        <v>9.8847424253540748</v>
      </c>
      <c r="U160" s="29">
        <v>215.10607043923554</v>
      </c>
      <c r="V160" s="29">
        <v>202.38741360612687</v>
      </c>
      <c r="W160" s="29">
        <v>1399.2100632940721</v>
      </c>
      <c r="X160" s="29">
        <v>141.96079560744215</v>
      </c>
      <c r="Y160" s="15">
        <v>77.565155039143335</v>
      </c>
      <c r="Z160" s="14">
        <v>86.165747167632404</v>
      </c>
      <c r="AA160" s="14">
        <v>13.124837543354811</v>
      </c>
      <c r="AB160" s="14">
        <v>8.8424254144636958</v>
      </c>
      <c r="AC160" s="23">
        <v>1.1605539705406784</v>
      </c>
    </row>
    <row r="161" spans="2:29" s="2" customFormat="1" ht="13.2">
      <c r="B161" s="124"/>
      <c r="C161" s="120"/>
      <c r="D161" s="16" t="s">
        <v>45</v>
      </c>
      <c r="E161" s="17">
        <v>38.3748</v>
      </c>
      <c r="F161" s="17">
        <v>40.005699999999997</v>
      </c>
      <c r="G161" s="17">
        <v>20.6007</v>
      </c>
      <c r="H161" s="99">
        <v>0.224</v>
      </c>
      <c r="I161" s="13">
        <f t="shared" si="78"/>
        <v>99.205200000000005</v>
      </c>
      <c r="J161" s="13">
        <f t="shared" si="79"/>
        <v>77.586655226171928</v>
      </c>
      <c r="K161" s="29">
        <f t="shared" si="80"/>
        <v>1600.9187367369868</v>
      </c>
      <c r="L161" s="14">
        <f t="shared" si="81"/>
        <v>0.99976041415085093</v>
      </c>
      <c r="M161" s="29">
        <v>138.50264908023988</v>
      </c>
      <c r="N161" s="37">
        <v>78.748976542751592</v>
      </c>
      <c r="O161" s="29">
        <v>160073.9793500329</v>
      </c>
      <c r="P161" s="29">
        <v>241243.7688316908</v>
      </c>
      <c r="Q161" s="35">
        <v>1827.7007759417036</v>
      </c>
      <c r="R161" s="15">
        <v>1.4087855582754369</v>
      </c>
      <c r="S161" s="15">
        <v>6.302527925216368</v>
      </c>
      <c r="T161" s="15">
        <v>8.8455083957606728</v>
      </c>
      <c r="U161" s="29">
        <v>202.3738599930663</v>
      </c>
      <c r="V161" s="29">
        <v>201.91581459223747</v>
      </c>
      <c r="W161" s="29">
        <v>1431.2964376440307</v>
      </c>
      <c r="X161" s="29">
        <v>141.60350378658126</v>
      </c>
      <c r="Y161" s="15">
        <v>77.592765329974398</v>
      </c>
      <c r="Z161" s="14">
        <v>87.582158664651473</v>
      </c>
      <c r="AA161" s="14">
        <v>12.907171977159097</v>
      </c>
      <c r="AB161" s="14">
        <v>8.8461287937958772</v>
      </c>
      <c r="AC161" s="23">
        <v>1.1417850567362233</v>
      </c>
    </row>
    <row r="162" spans="2:29" s="2" customFormat="1" ht="13.2">
      <c r="B162" s="124"/>
      <c r="C162" s="120"/>
      <c r="D162" s="16" t="s">
        <v>46</v>
      </c>
      <c r="E162" s="17">
        <v>38.398800000000001</v>
      </c>
      <c r="F162" s="17">
        <v>40.067700000000002</v>
      </c>
      <c r="G162" s="17">
        <v>20.498799999999999</v>
      </c>
      <c r="H162" s="99">
        <v>0.22189999999999999</v>
      </c>
      <c r="I162" s="13">
        <f t="shared" si="78"/>
        <v>99.187200000000004</v>
      </c>
      <c r="J162" s="13">
        <f t="shared" si="79"/>
        <v>77.699612249965426</v>
      </c>
      <c r="K162" s="29">
        <f t="shared" si="80"/>
        <v>1585.9101235800774</v>
      </c>
      <c r="L162" s="14">
        <f t="shared" si="81"/>
        <v>0.99531089980324861</v>
      </c>
      <c r="M162" s="29">
        <v>136.93478786689937</v>
      </c>
      <c r="N162" s="37">
        <v>78.774839392156579</v>
      </c>
      <c r="O162" s="29">
        <v>158098.82093211822</v>
      </c>
      <c r="P162" s="29">
        <v>241617.64339625448</v>
      </c>
      <c r="Q162" s="35">
        <v>1811.2123094795886</v>
      </c>
      <c r="R162" s="15">
        <v>0.96939638612361845</v>
      </c>
      <c r="S162" s="15">
        <v>5.8918472881383339</v>
      </c>
      <c r="T162" s="15">
        <v>8.5958496329650309</v>
      </c>
      <c r="U162" s="29">
        <v>184.8859155754177</v>
      </c>
      <c r="V162" s="29">
        <v>202.00825105929113</v>
      </c>
      <c r="W162" s="29">
        <v>1475.8800478532737</v>
      </c>
      <c r="X162" s="29">
        <v>139.99809559321193</v>
      </c>
      <c r="Y162" s="15">
        <v>77.834619563385715</v>
      </c>
      <c r="Z162" s="14">
        <v>87.288950116259088</v>
      </c>
      <c r="AA162" s="14">
        <v>12.937406768320416</v>
      </c>
      <c r="AB162" s="14">
        <v>8.8551005483666394</v>
      </c>
      <c r="AC162" s="23">
        <v>1.1456203776859639</v>
      </c>
    </row>
    <row r="163" spans="2:29" s="2" customFormat="1" ht="13.2">
      <c r="B163" s="124"/>
      <c r="C163" s="120"/>
      <c r="D163" s="16" t="s">
        <v>47</v>
      </c>
      <c r="E163" s="17">
        <v>38.533900000000003</v>
      </c>
      <c r="F163" s="17">
        <v>40.052100000000003</v>
      </c>
      <c r="G163" s="17">
        <v>20.654599999999999</v>
      </c>
      <c r="H163" s="99">
        <v>0.22309999999999999</v>
      </c>
      <c r="I163" s="13">
        <f t="shared" si="78"/>
        <v>99.463700000000017</v>
      </c>
      <c r="J163" s="13">
        <f t="shared" si="79"/>
        <v>77.561363213272628</v>
      </c>
      <c r="K163" s="29">
        <f t="shared" si="80"/>
        <v>1594.4864739554539</v>
      </c>
      <c r="L163" s="14">
        <f t="shared" si="81"/>
        <v>0.9931450391116623</v>
      </c>
      <c r="M163" s="29">
        <v>134.72289542846227</v>
      </c>
      <c r="N163" s="37">
        <v>77.206037348400983</v>
      </c>
      <c r="O163" s="29">
        <v>160909.13529444375</v>
      </c>
      <c r="P163" s="29">
        <v>241523.57173162236</v>
      </c>
      <c r="Q163" s="35">
        <v>1842.8409111328197</v>
      </c>
      <c r="R163" s="15">
        <v>1.2753155131501122</v>
      </c>
      <c r="S163" s="15">
        <v>6.1151853938704415</v>
      </c>
      <c r="T163" s="15">
        <v>8.5217253725814519</v>
      </c>
      <c r="U163" s="29">
        <v>184.82713886819386</v>
      </c>
      <c r="V163" s="29">
        <v>202.28870588575538</v>
      </c>
      <c r="W163" s="29">
        <v>1429.4331272174688</v>
      </c>
      <c r="X163" s="29">
        <v>143.46545335948932</v>
      </c>
      <c r="Y163" s="15">
        <v>77.52236608611733</v>
      </c>
      <c r="Z163" s="14">
        <v>87.315803725852106</v>
      </c>
      <c r="AA163" s="14">
        <v>12.84518933289892</v>
      </c>
      <c r="AB163" s="14">
        <v>8.9159296703052533</v>
      </c>
      <c r="AC163" s="23">
        <v>1.1452680469388201</v>
      </c>
    </row>
    <row r="164" spans="2:29" s="2" customFormat="1" ht="13.2">
      <c r="B164" s="124"/>
      <c r="C164" s="120"/>
      <c r="D164" s="9" t="s">
        <v>130</v>
      </c>
      <c r="E164" s="8">
        <f>AVERAGE(E152:E163)</f>
        <v>38.490166666666667</v>
      </c>
      <c r="F164" s="8">
        <f t="shared" ref="F164:AC164" si="82">AVERAGE(F152:F163)</f>
        <v>40.029225000000004</v>
      </c>
      <c r="G164" s="8">
        <f t="shared" si="82"/>
        <v>20.712541666666663</v>
      </c>
      <c r="H164" s="96">
        <f t="shared" si="82"/>
        <v>0.224325</v>
      </c>
      <c r="I164" s="8">
        <f t="shared" si="82"/>
        <v>99.456258333333324</v>
      </c>
      <c r="J164" s="8">
        <f t="shared" si="82"/>
        <v>77.502524173293651</v>
      </c>
      <c r="K164" s="30">
        <f t="shared" si="82"/>
        <v>1603.2414982969849</v>
      </c>
      <c r="L164" s="8">
        <f t="shared" si="82"/>
        <v>0.99582801969495305</v>
      </c>
      <c r="M164" s="30">
        <f t="shared" si="82"/>
        <v>140.49098557315378</v>
      </c>
      <c r="N164" s="8">
        <f t="shared" si="82"/>
        <v>81.19791329792163</v>
      </c>
      <c r="O164" s="30">
        <f t="shared" si="82"/>
        <v>158395.46052645711</v>
      </c>
      <c r="P164" s="30">
        <f t="shared" si="82"/>
        <v>241385.63010800313</v>
      </c>
      <c r="Q164" s="30">
        <f t="shared" si="82"/>
        <v>1831.6856647816642</v>
      </c>
      <c r="R164" s="8">
        <f t="shared" si="82"/>
        <v>1.3000513479857865</v>
      </c>
      <c r="S164" s="8">
        <f t="shared" si="82"/>
        <v>6.3104531599112859</v>
      </c>
      <c r="T164" s="8">
        <f t="shared" si="82"/>
        <v>8.9551401164226032</v>
      </c>
      <c r="U164" s="30">
        <f t="shared" si="82"/>
        <v>200.55005269891919</v>
      </c>
      <c r="V164" s="30">
        <f t="shared" si="82"/>
        <v>200.81275351142264</v>
      </c>
      <c r="W164" s="30">
        <f t="shared" si="82"/>
        <v>1410.9725214143461</v>
      </c>
      <c r="X164" s="30">
        <f t="shared" si="82"/>
        <v>142.13689063894137</v>
      </c>
      <c r="Y164" s="8">
        <f t="shared" si="82"/>
        <v>77.785891604435307</v>
      </c>
      <c r="Z164" s="8">
        <f t="shared" si="82"/>
        <v>86.477796754173127</v>
      </c>
      <c r="AA164" s="8">
        <f t="shared" si="82"/>
        <v>12.887427343988966</v>
      </c>
      <c r="AB164" s="8">
        <f t="shared" si="82"/>
        <v>8.974101597765312</v>
      </c>
      <c r="AC164" s="8">
        <f t="shared" si="82"/>
        <v>1.1564501652638233</v>
      </c>
    </row>
    <row r="165" spans="2:29" s="2" customFormat="1" thickBot="1">
      <c r="B165" s="124"/>
      <c r="C165" s="121"/>
      <c r="D165" s="11" t="s">
        <v>131</v>
      </c>
      <c r="E165" s="10">
        <f>STDEV(E152:E163)</f>
        <v>0.131347937197585</v>
      </c>
      <c r="F165" s="10">
        <f t="shared" ref="F165:AC165" si="83">STDEV(F152:F163)</f>
        <v>0.13568075582041736</v>
      </c>
      <c r="G165" s="10">
        <f t="shared" si="83"/>
        <v>0.15236764425281218</v>
      </c>
      <c r="H165" s="97">
        <f t="shared" si="83"/>
        <v>1.9503496190077423E-3</v>
      </c>
      <c r="I165" s="10">
        <f t="shared" si="83"/>
        <v>0.23233311687524721</v>
      </c>
      <c r="J165" s="10">
        <f t="shared" si="83"/>
        <v>0.17222912698698165</v>
      </c>
      <c r="K165" s="31">
        <f t="shared" si="83"/>
        <v>13.939068072577374</v>
      </c>
      <c r="L165" s="10">
        <f t="shared" si="83"/>
        <v>8.4722037200990457E-3</v>
      </c>
      <c r="M165" s="31">
        <f t="shared" si="83"/>
        <v>6.5205804056029013</v>
      </c>
      <c r="N165" s="10">
        <f t="shared" si="83"/>
        <v>5.8645884219029876</v>
      </c>
      <c r="O165" s="31">
        <f t="shared" si="83"/>
        <v>1689.9439428718761</v>
      </c>
      <c r="P165" s="31">
        <f t="shared" si="83"/>
        <v>818.18683067787686</v>
      </c>
      <c r="Q165" s="31">
        <f t="shared" si="83"/>
        <v>18.235074320371901</v>
      </c>
      <c r="R165" s="10">
        <f t="shared" si="83"/>
        <v>0.24723240594583276</v>
      </c>
      <c r="S165" s="10">
        <f t="shared" si="83"/>
        <v>0.33619067875888253</v>
      </c>
      <c r="T165" s="10">
        <f t="shared" si="83"/>
        <v>0.61763026394639142</v>
      </c>
      <c r="U165" s="31">
        <f t="shared" si="83"/>
        <v>15.316623296300486</v>
      </c>
      <c r="V165" s="31">
        <f t="shared" si="83"/>
        <v>2.5516613294858721</v>
      </c>
      <c r="W165" s="31">
        <f t="shared" si="83"/>
        <v>46.152285690092071</v>
      </c>
      <c r="X165" s="31">
        <f t="shared" si="83"/>
        <v>1.4333390702982944</v>
      </c>
      <c r="Y165" s="10">
        <f t="shared" si="83"/>
        <v>0.19898063525634152</v>
      </c>
      <c r="Z165" s="10">
        <f t="shared" si="83"/>
        <v>0.76879219828439571</v>
      </c>
      <c r="AA165" s="10">
        <f t="shared" si="83"/>
        <v>0.1343182645541251</v>
      </c>
      <c r="AB165" s="10">
        <f t="shared" si="83"/>
        <v>9.9595835673627869E-2</v>
      </c>
      <c r="AC165" s="10">
        <f t="shared" si="83"/>
        <v>1.0305613289456813E-2</v>
      </c>
    </row>
    <row r="166" spans="2:29" s="2" customFormat="1" ht="13.2">
      <c r="B166" s="124"/>
      <c r="C166" s="119" t="s">
        <v>136</v>
      </c>
      <c r="D166" s="24" t="s">
        <v>48</v>
      </c>
      <c r="E166" s="25">
        <v>38.795400000000001</v>
      </c>
      <c r="F166" s="25">
        <v>40.305199999999999</v>
      </c>
      <c r="G166" s="25">
        <v>20.188700000000001</v>
      </c>
      <c r="H166" s="98">
        <v>0.22409999999999999</v>
      </c>
      <c r="I166" s="13">
        <f t="shared" ref="I166" si="84">SUM(E166:H166)</f>
        <v>99.513400000000004</v>
      </c>
      <c r="J166" s="13">
        <f t="shared" ref="J166" si="85">F166/40.3044/(F166/40.3044+G166/71.8444)*100</f>
        <v>78.063993080018463</v>
      </c>
      <c r="K166" s="29">
        <f t="shared" ref="K166" si="86">H166/(40.078+15.999)*40.078*10000</f>
        <v>1601.6334326016013</v>
      </c>
      <c r="L166" s="14">
        <f t="shared" ref="L166" si="87">100*K166/(G166/71.8444*55.845*10000)</f>
        <v>1.0206184103711402</v>
      </c>
      <c r="M166" s="28">
        <v>145.27601164907068</v>
      </c>
      <c r="N166" s="36">
        <v>75.452889129290625</v>
      </c>
      <c r="O166" s="28">
        <v>154507.51206508194</v>
      </c>
      <c r="P166" s="28">
        <v>243049.82418792986</v>
      </c>
      <c r="Q166" s="34">
        <v>1794.0608642233244</v>
      </c>
      <c r="R166" s="21">
        <v>0.9479966521302936</v>
      </c>
      <c r="S166" s="21">
        <v>6.0452691026018028</v>
      </c>
      <c r="T166" s="21">
        <v>8.5228450369816287</v>
      </c>
      <c r="U166" s="28">
        <v>207.2911146586994</v>
      </c>
      <c r="V166" s="28">
        <v>195.9512892758012</v>
      </c>
      <c r="W166" s="28">
        <v>1417.7503397314524</v>
      </c>
      <c r="X166" s="28">
        <v>140.90154146336417</v>
      </c>
      <c r="Y166" s="21">
        <v>78.328987731317014</v>
      </c>
      <c r="Z166" s="20">
        <v>86.121666854357557</v>
      </c>
      <c r="AA166" s="20">
        <v>12.732727020518782</v>
      </c>
      <c r="AB166" s="20">
        <v>9.1193974700733875</v>
      </c>
      <c r="AC166" s="22">
        <v>1.1611479857805405</v>
      </c>
    </row>
    <row r="167" spans="2:29" s="2" customFormat="1" ht="13.2">
      <c r="B167" s="124"/>
      <c r="C167" s="120"/>
      <c r="D167" s="16" t="s">
        <v>49</v>
      </c>
      <c r="E167" s="17">
        <v>38.562600000000003</v>
      </c>
      <c r="F167" s="17">
        <v>40.1569</v>
      </c>
      <c r="G167" s="17">
        <v>20.243400000000001</v>
      </c>
      <c r="H167" s="99">
        <v>0.22489999999999999</v>
      </c>
      <c r="I167" s="13">
        <f t="shared" ref="I167:I181" si="88">SUM(E167:H167)</f>
        <v>99.187800000000024</v>
      </c>
      <c r="J167" s="13">
        <f t="shared" ref="J167:J181" si="89">F167/40.3044/(F167/40.3044+G167/71.8444)*100</f>
        <v>77.954339627445151</v>
      </c>
      <c r="K167" s="29">
        <f t="shared" ref="K167:K181" si="90">H167/(40.078+15.999)*40.078*10000</f>
        <v>1607.3509995185188</v>
      </c>
      <c r="L167" s="14">
        <f t="shared" ref="L167:L181" si="91">100*K167/(G167/71.8444*55.845*10000)</f>
        <v>1.0214941760158429</v>
      </c>
      <c r="M167" s="29">
        <v>148.65780975677913</v>
      </c>
      <c r="N167" s="37">
        <v>86.724470697913333</v>
      </c>
      <c r="O167" s="29">
        <v>154921.21599447643</v>
      </c>
      <c r="P167" s="29">
        <v>242155.54035043321</v>
      </c>
      <c r="Q167" s="35">
        <v>1795.4255881109377</v>
      </c>
      <c r="R167" s="15">
        <v>1.3317508335061408</v>
      </c>
      <c r="S167" s="15">
        <v>6.3633747123650144</v>
      </c>
      <c r="T167" s="15">
        <v>8.9783844443641367</v>
      </c>
      <c r="U167" s="29">
        <v>209.18639147469244</v>
      </c>
      <c r="V167" s="29">
        <v>198.31403671544251</v>
      </c>
      <c r="W167" s="29">
        <v>1410.4729952756395</v>
      </c>
      <c r="X167" s="29">
        <v>140.02749050059944</v>
      </c>
      <c r="Y167" s="15">
        <v>78.220830856620651</v>
      </c>
      <c r="Z167" s="14">
        <v>86.286625867617957</v>
      </c>
      <c r="AA167" s="14">
        <v>12.821950759042217</v>
      </c>
      <c r="AB167" s="14">
        <v>9.0386258332488172</v>
      </c>
      <c r="AC167" s="23">
        <v>1.1589281536332325</v>
      </c>
    </row>
    <row r="168" spans="2:29" s="2" customFormat="1" ht="13.2">
      <c r="B168" s="124"/>
      <c r="C168" s="120"/>
      <c r="D168" s="16" t="s">
        <v>50</v>
      </c>
      <c r="E168" s="17">
        <v>38.795200000000001</v>
      </c>
      <c r="F168" s="17">
        <v>40.377099999999999</v>
      </c>
      <c r="G168" s="17">
        <v>20.069900000000001</v>
      </c>
      <c r="H168" s="99">
        <v>0.224</v>
      </c>
      <c r="I168" s="13">
        <f t="shared" si="88"/>
        <v>99.466200000000015</v>
      </c>
      <c r="J168" s="13">
        <f t="shared" si="89"/>
        <v>78.195293810486177</v>
      </c>
      <c r="K168" s="29">
        <f t="shared" si="90"/>
        <v>1600.9187367369868</v>
      </c>
      <c r="L168" s="14">
        <f t="shared" si="91"/>
        <v>1.0262016434460277</v>
      </c>
      <c r="M168" s="29">
        <v>159.47496218505296</v>
      </c>
      <c r="N168" s="37">
        <v>81.879901358541986</v>
      </c>
      <c r="O168" s="29">
        <v>154494.46753651794</v>
      </c>
      <c r="P168" s="29">
        <v>243483.39807812546</v>
      </c>
      <c r="Q168" s="35">
        <v>1778.4739477905323</v>
      </c>
      <c r="R168" s="15">
        <v>1.3285157052454089</v>
      </c>
      <c r="S168" s="15">
        <v>6.1601004445578882</v>
      </c>
      <c r="T168" s="15">
        <v>9.1475325649712431</v>
      </c>
      <c r="U168" s="29">
        <v>221.98610129822328</v>
      </c>
      <c r="V168" s="29">
        <v>196.49327569609383</v>
      </c>
      <c r="W168" s="29">
        <v>1435.3385963541486</v>
      </c>
      <c r="X168" s="29">
        <v>138.52041529416704</v>
      </c>
      <c r="Y168" s="15">
        <v>78.360658122670941</v>
      </c>
      <c r="Z168" s="14">
        <v>86.869120421163586</v>
      </c>
      <c r="AA168" s="14">
        <v>12.839074615923579</v>
      </c>
      <c r="AB168" s="14">
        <v>8.9660437362538499</v>
      </c>
      <c r="AC168" s="23">
        <v>1.1511570453939739</v>
      </c>
    </row>
    <row r="169" spans="2:29" s="2" customFormat="1" ht="13.2">
      <c r="B169" s="124"/>
      <c r="C169" s="120"/>
      <c r="D169" s="16" t="s">
        <v>51</v>
      </c>
      <c r="E169" s="17">
        <v>38.857199999999999</v>
      </c>
      <c r="F169" s="17">
        <v>40.355499999999999</v>
      </c>
      <c r="G169" s="17">
        <v>20.203399999999998</v>
      </c>
      <c r="H169" s="99">
        <v>0.2288</v>
      </c>
      <c r="I169" s="13">
        <f t="shared" si="88"/>
        <v>99.644900000000007</v>
      </c>
      <c r="J169" s="13">
        <f t="shared" si="89"/>
        <v>78.072884935394327</v>
      </c>
      <c r="K169" s="29">
        <f t="shared" si="90"/>
        <v>1635.2241382384937</v>
      </c>
      <c r="L169" s="14">
        <f t="shared" si="91"/>
        <v>1.0412654390643701</v>
      </c>
      <c r="M169" s="29">
        <v>132.56422683564574</v>
      </c>
      <c r="N169" s="37">
        <v>72.785250821566848</v>
      </c>
      <c r="O169" s="29">
        <v>158757.22878841124</v>
      </c>
      <c r="P169" s="29">
        <v>243353.14500401943</v>
      </c>
      <c r="Q169" s="35">
        <v>1825.2596576357337</v>
      </c>
      <c r="R169" s="15">
        <v>0.9176697012695525</v>
      </c>
      <c r="S169" s="15">
        <v>6.1307461454109173</v>
      </c>
      <c r="T169" s="15">
        <v>8.7174864583417868</v>
      </c>
      <c r="U169" s="29">
        <v>209.42758576337553</v>
      </c>
      <c r="V169" s="29">
        <v>200.26519968620832</v>
      </c>
      <c r="W169" s="29">
        <v>1422.3445742731951</v>
      </c>
      <c r="X169" s="29">
        <v>139.98109166143169</v>
      </c>
      <c r="Y169" s="15">
        <v>77.886355463650887</v>
      </c>
      <c r="Z169" s="14">
        <v>86.977887296347816</v>
      </c>
      <c r="AA169" s="14">
        <v>13.039330069309916</v>
      </c>
      <c r="AB169" s="14">
        <v>8.8173050594121882</v>
      </c>
      <c r="AC169" s="23">
        <v>1.1497175099147181</v>
      </c>
    </row>
    <row r="170" spans="2:29" s="2" customFormat="1" ht="13.2">
      <c r="B170" s="124"/>
      <c r="C170" s="120"/>
      <c r="D170" s="16" t="s">
        <v>52</v>
      </c>
      <c r="E170" s="17">
        <v>38.613199999999999</v>
      </c>
      <c r="F170" s="17">
        <v>40.146000000000001</v>
      </c>
      <c r="G170" s="17">
        <v>20.124400000000001</v>
      </c>
      <c r="H170" s="99">
        <v>0.22459999999999999</v>
      </c>
      <c r="I170" s="13">
        <f t="shared" si="88"/>
        <v>99.108199999999997</v>
      </c>
      <c r="J170" s="13">
        <f t="shared" si="89"/>
        <v>78.050844896083532</v>
      </c>
      <c r="K170" s="29">
        <f t="shared" si="90"/>
        <v>1605.2069119246748</v>
      </c>
      <c r="L170" s="14">
        <f t="shared" si="91"/>
        <v>1.026163840401298</v>
      </c>
      <c r="M170" s="29">
        <v>143.00337937143092</v>
      </c>
      <c r="N170" s="37">
        <v>74.312477217019492</v>
      </c>
      <c r="O170" s="29">
        <v>155322.94144434051</v>
      </c>
      <c r="P170" s="29">
        <v>242089.81078988896</v>
      </c>
      <c r="Q170" s="35">
        <v>1777.7561568040646</v>
      </c>
      <c r="R170" s="15">
        <v>0.90753430391163958</v>
      </c>
      <c r="S170" s="15">
        <v>5.9734693207199721</v>
      </c>
      <c r="T170" s="15">
        <v>11.499073670902856</v>
      </c>
      <c r="U170" s="29">
        <v>202.01076700967511</v>
      </c>
      <c r="V170" s="29">
        <v>196.92452597276147</v>
      </c>
      <c r="W170" s="29">
        <v>1410.3784962844945</v>
      </c>
      <c r="X170" s="29">
        <v>141.23405501851809</v>
      </c>
      <c r="Y170" s="15">
        <v>78.172048347197077</v>
      </c>
      <c r="Z170" s="14">
        <v>87.370217141348604</v>
      </c>
      <c r="AA170" s="14">
        <v>12.587305211699627</v>
      </c>
      <c r="AB170" s="14">
        <v>9.0929294607216082</v>
      </c>
      <c r="AC170" s="23">
        <v>1.1445547839055816</v>
      </c>
    </row>
    <row r="171" spans="2:29" s="2" customFormat="1" ht="13.2">
      <c r="B171" s="124"/>
      <c r="C171" s="120"/>
      <c r="D171" s="16" t="s">
        <v>53</v>
      </c>
      <c r="E171" s="17">
        <v>38.7209</v>
      </c>
      <c r="F171" s="17">
        <v>39.753</v>
      </c>
      <c r="G171" s="17">
        <v>20.884899999999998</v>
      </c>
      <c r="H171" s="99">
        <v>0.2298</v>
      </c>
      <c r="I171" s="13">
        <f t="shared" si="88"/>
        <v>99.5886</v>
      </c>
      <c r="J171" s="13">
        <f t="shared" si="89"/>
        <v>77.236274216530859</v>
      </c>
      <c r="K171" s="29">
        <f t="shared" si="90"/>
        <v>1642.3710968846408</v>
      </c>
      <c r="L171" s="14">
        <f t="shared" si="91"/>
        <v>1.01169014686291</v>
      </c>
      <c r="M171" s="29">
        <v>136.39510845088404</v>
      </c>
      <c r="N171" s="37">
        <v>83.999996986476972</v>
      </c>
      <c r="O171" s="29">
        <v>155554.81290756312</v>
      </c>
      <c r="P171" s="29">
        <v>239719.92846934823</v>
      </c>
      <c r="Q171" s="35">
        <v>1798.4536627413599</v>
      </c>
      <c r="R171" s="15">
        <v>1.0133214170761697</v>
      </c>
      <c r="S171" s="15">
        <v>6.2951337765417898</v>
      </c>
      <c r="T171" s="15">
        <v>8.3267923462902029</v>
      </c>
      <c r="U171" s="29">
        <v>207.5451371309446</v>
      </c>
      <c r="V171" s="29">
        <v>193.85456035583366</v>
      </c>
      <c r="W171" s="29">
        <v>1381.4732709547634</v>
      </c>
      <c r="X171" s="29">
        <v>147.36495708971802</v>
      </c>
      <c r="Y171" s="15">
        <v>77.978116922309241</v>
      </c>
      <c r="Z171" s="14">
        <v>86.49364514093341</v>
      </c>
      <c r="AA171" s="14">
        <v>12.204079573995561</v>
      </c>
      <c r="AB171" s="14">
        <v>9.4735067552868433</v>
      </c>
      <c r="AC171" s="23">
        <v>1.1561543028630512</v>
      </c>
    </row>
    <row r="172" spans="2:29" s="2" customFormat="1" ht="13.2">
      <c r="B172" s="124"/>
      <c r="C172" s="120"/>
      <c r="D172" s="16" t="s">
        <v>54</v>
      </c>
      <c r="E172" s="17">
        <v>38.607300000000002</v>
      </c>
      <c r="F172" s="17">
        <v>40.209899999999998</v>
      </c>
      <c r="G172" s="17">
        <v>20.092400000000001</v>
      </c>
      <c r="H172" s="99">
        <v>0.22559999999999999</v>
      </c>
      <c r="I172" s="13">
        <f t="shared" si="88"/>
        <v>99.135199999999998</v>
      </c>
      <c r="J172" s="13">
        <f t="shared" si="89"/>
        <v>78.105305253300955</v>
      </c>
      <c r="K172" s="29">
        <f t="shared" si="90"/>
        <v>1612.353870570822</v>
      </c>
      <c r="L172" s="14">
        <f t="shared" si="91"/>
        <v>1.0323742791501254</v>
      </c>
      <c r="M172" s="29">
        <v>146.14017331903739</v>
      </c>
      <c r="N172" s="37">
        <v>79.003591028887001</v>
      </c>
      <c r="O172" s="29">
        <v>157396.04638787991</v>
      </c>
      <c r="P172" s="29">
        <v>242475.14280078601</v>
      </c>
      <c r="Q172" s="35">
        <v>1803.341823276284</v>
      </c>
      <c r="R172" s="15">
        <v>1.1818719706254346</v>
      </c>
      <c r="S172" s="15">
        <v>6.329058255915089</v>
      </c>
      <c r="T172" s="15">
        <v>8.5333431350137605</v>
      </c>
      <c r="U172" s="29">
        <v>210.35726246268712</v>
      </c>
      <c r="V172" s="29">
        <v>199.4280492714243</v>
      </c>
      <c r="W172" s="29">
        <v>1459.2379907773611</v>
      </c>
      <c r="X172" s="29">
        <v>143.05999200996459</v>
      </c>
      <c r="Y172" s="15">
        <v>77.972292756405821</v>
      </c>
      <c r="Z172" s="14">
        <v>87.280206312702916</v>
      </c>
      <c r="AA172" s="14">
        <v>12.605493666955297</v>
      </c>
      <c r="AB172" s="14">
        <v>9.0891731586074176</v>
      </c>
      <c r="AC172" s="23">
        <v>1.1457351468868586</v>
      </c>
    </row>
    <row r="173" spans="2:29" s="2" customFormat="1" ht="13.2">
      <c r="B173" s="124"/>
      <c r="C173" s="120"/>
      <c r="D173" s="16" t="s">
        <v>55</v>
      </c>
      <c r="E173" s="17">
        <v>38.730499999999999</v>
      </c>
      <c r="F173" s="17">
        <v>40.323500000000003</v>
      </c>
      <c r="G173" s="17">
        <v>20.3353</v>
      </c>
      <c r="H173" s="99">
        <v>0.22800000000000001</v>
      </c>
      <c r="I173" s="13">
        <f t="shared" si="88"/>
        <v>99.6173</v>
      </c>
      <c r="J173" s="13">
        <f t="shared" si="89"/>
        <v>77.94764799350969</v>
      </c>
      <c r="K173" s="29">
        <f t="shared" si="90"/>
        <v>1629.5065713215758</v>
      </c>
      <c r="L173" s="14">
        <f t="shared" si="91"/>
        <v>1.0308943497412784</v>
      </c>
      <c r="M173" s="29">
        <v>146.83764724007025</v>
      </c>
      <c r="N173" s="37">
        <v>83.764345545593017</v>
      </c>
      <c r="O173" s="29">
        <v>156307.82412014451</v>
      </c>
      <c r="P173" s="29">
        <v>243160.17748682527</v>
      </c>
      <c r="Q173" s="35">
        <v>1802.5622552001967</v>
      </c>
      <c r="R173" s="15">
        <v>1.4831477991005109</v>
      </c>
      <c r="S173" s="15">
        <v>6.4448381119926044</v>
      </c>
      <c r="T173" s="15">
        <v>10.201564580083311</v>
      </c>
      <c r="U173" s="29">
        <v>223.33441574037317</v>
      </c>
      <c r="V173" s="29">
        <v>196.14676414689467</v>
      </c>
      <c r="W173" s="29">
        <v>1391.5441405361089</v>
      </c>
      <c r="X173" s="29">
        <v>142.85484376735047</v>
      </c>
      <c r="Y173" s="15">
        <v>78.139452860625951</v>
      </c>
      <c r="Z173" s="14">
        <v>86.714244497915885</v>
      </c>
      <c r="AA173" s="14">
        <v>12.618138858041108</v>
      </c>
      <c r="AB173" s="14">
        <v>9.1393277701534927</v>
      </c>
      <c r="AC173" s="23">
        <v>1.1532130687294799</v>
      </c>
    </row>
    <row r="174" spans="2:29" s="2" customFormat="1" ht="13.2">
      <c r="B174" s="124"/>
      <c r="C174" s="120"/>
      <c r="D174" s="16" t="s">
        <v>227</v>
      </c>
      <c r="E174" s="17">
        <v>38.564100000000003</v>
      </c>
      <c r="F174" s="17">
        <v>39.805300000000003</v>
      </c>
      <c r="G174" s="17">
        <v>20.800999999999998</v>
      </c>
      <c r="H174" s="99">
        <v>0.22819999999999999</v>
      </c>
      <c r="I174" s="13">
        <f t="shared" si="88"/>
        <v>99.398600000000016</v>
      </c>
      <c r="J174" s="13">
        <f t="shared" si="89"/>
        <v>77.330026609465207</v>
      </c>
      <c r="K174" s="29">
        <f t="shared" si="90"/>
        <v>1630.9359630508052</v>
      </c>
      <c r="L174" s="14">
        <f t="shared" si="91"/>
        <v>1.0086983772712195</v>
      </c>
      <c r="M174" s="29">
        <v>151.30052268107326</v>
      </c>
      <c r="N174" s="37">
        <v>82.195825242622888</v>
      </c>
      <c r="O174" s="29">
        <v>154435.08452149117</v>
      </c>
      <c r="P174" s="29">
        <v>240035.30975526245</v>
      </c>
      <c r="Q174" s="35">
        <v>1766.0061071989028</v>
      </c>
      <c r="R174" s="15">
        <v>1.4653310616844917</v>
      </c>
      <c r="S174" s="15">
        <v>6.2648055543588548</v>
      </c>
      <c r="T174" s="15">
        <v>8.2348363445592163</v>
      </c>
      <c r="U174" s="29">
        <v>211.62113702166334</v>
      </c>
      <c r="V174" s="29">
        <v>192.36358081439289</v>
      </c>
      <c r="W174" s="29">
        <v>1361.8787270430378</v>
      </c>
      <c r="X174" s="29">
        <v>139.84573894771194</v>
      </c>
      <c r="Y174" s="15">
        <v>78.124401766849005</v>
      </c>
      <c r="Z174" s="14">
        <v>87.448782816750111</v>
      </c>
      <c r="AA174" s="14">
        <v>12.628243952854431</v>
      </c>
      <c r="AB174" s="14">
        <v>9.055308862038471</v>
      </c>
      <c r="AC174" s="23">
        <v>1.1435264937826648</v>
      </c>
    </row>
    <row r="175" spans="2:29" s="2" customFormat="1" ht="13.2">
      <c r="B175" s="124"/>
      <c r="C175" s="120"/>
      <c r="D175" s="16" t="s">
        <v>56</v>
      </c>
      <c r="E175" s="17">
        <v>38.695900000000002</v>
      </c>
      <c r="F175" s="17">
        <v>40.207000000000001</v>
      </c>
      <c r="G175" s="17">
        <v>20.2898</v>
      </c>
      <c r="H175" s="99">
        <v>0.2291</v>
      </c>
      <c r="I175" s="13">
        <f t="shared" si="88"/>
        <v>99.421800000000005</v>
      </c>
      <c r="J175" s="13">
        <f t="shared" si="89"/>
        <v>77.936415830985084</v>
      </c>
      <c r="K175" s="29">
        <f t="shared" si="90"/>
        <v>1637.3682258323377</v>
      </c>
      <c r="L175" s="14">
        <f t="shared" si="91"/>
        <v>1.0381909030439098</v>
      </c>
      <c r="M175" s="29">
        <v>147.5583820789935</v>
      </c>
      <c r="N175" s="37">
        <v>83.950954204717362</v>
      </c>
      <c r="O175" s="29">
        <v>157153.45289278941</v>
      </c>
      <c r="P175" s="29">
        <v>242457.65511954029</v>
      </c>
      <c r="Q175" s="35">
        <v>1829.2921530086944</v>
      </c>
      <c r="R175" s="15">
        <v>1.1634722193311826</v>
      </c>
      <c r="S175" s="15">
        <v>6.5259906550247528</v>
      </c>
      <c r="T175" s="15">
        <v>11.218283090326789</v>
      </c>
      <c r="U175" s="29">
        <v>221.71074777654675</v>
      </c>
      <c r="V175" s="29">
        <v>196.43156359748875</v>
      </c>
      <c r="W175" s="29">
        <v>1317.606687459664</v>
      </c>
      <c r="X175" s="29">
        <v>143.77342674265088</v>
      </c>
      <c r="Y175" s="15">
        <v>77.997536520919979</v>
      </c>
      <c r="Z175" s="14">
        <v>85.909433675924419</v>
      </c>
      <c r="AA175" s="14">
        <v>12.72343710832642</v>
      </c>
      <c r="AB175" s="14">
        <v>9.1486011981380759</v>
      </c>
      <c r="AC175" s="23">
        <v>1.1640165197366954</v>
      </c>
    </row>
    <row r="176" spans="2:29" s="2" customFormat="1" ht="13.2">
      <c r="B176" s="124"/>
      <c r="C176" s="120"/>
      <c r="D176" s="16" t="s">
        <v>57</v>
      </c>
      <c r="E176" s="17">
        <v>38.112499999999997</v>
      </c>
      <c r="F176" s="17">
        <v>39.540100000000002</v>
      </c>
      <c r="G176" s="17">
        <v>20.184200000000001</v>
      </c>
      <c r="H176" s="99">
        <v>0.23319999999999999</v>
      </c>
      <c r="I176" s="13">
        <f t="shared" si="88"/>
        <v>98.070000000000007</v>
      </c>
      <c r="J176" s="13">
        <f t="shared" si="89"/>
        <v>77.737900363036275</v>
      </c>
      <c r="K176" s="29">
        <f t="shared" si="90"/>
        <v>1666.6707562815413</v>
      </c>
      <c r="L176" s="14">
        <f t="shared" si="91"/>
        <v>1.0622993147481252</v>
      </c>
      <c r="M176" s="29">
        <v>152.00883670258489</v>
      </c>
      <c r="N176" s="37">
        <v>88.637780882855424</v>
      </c>
      <c r="O176" s="29">
        <v>152439.265565679</v>
      </c>
      <c r="P176" s="29">
        <v>238436.09145651592</v>
      </c>
      <c r="Q176" s="35">
        <v>1747.8920408661456</v>
      </c>
      <c r="R176" s="15">
        <v>1.1421901954302702</v>
      </c>
      <c r="S176" s="15">
        <v>6.7479243106074831</v>
      </c>
      <c r="T176" s="15">
        <v>8.7312107513507122</v>
      </c>
      <c r="U176" s="29">
        <v>209.17545508428108</v>
      </c>
      <c r="V176" s="29">
        <v>191.05928079628262</v>
      </c>
      <c r="W176" s="29">
        <v>1386.6049171466755</v>
      </c>
      <c r="X176" s="29">
        <v>136.34237754584862</v>
      </c>
      <c r="Y176" s="15">
        <v>78.232268452698406</v>
      </c>
      <c r="Z176" s="14">
        <v>87.213204249239368</v>
      </c>
      <c r="AA176" s="14">
        <v>12.819873558962781</v>
      </c>
      <c r="AB176" s="14">
        <v>8.9440458165357022</v>
      </c>
      <c r="AC176" s="23">
        <v>1.1466153647355775</v>
      </c>
    </row>
    <row r="177" spans="2:29" s="2" customFormat="1" ht="13.2">
      <c r="B177" s="124"/>
      <c r="C177" s="120"/>
      <c r="D177" s="16" t="s">
        <v>58</v>
      </c>
      <c r="E177" s="17">
        <v>38.589100000000002</v>
      </c>
      <c r="F177" s="17">
        <v>40.210099999999997</v>
      </c>
      <c r="G177" s="17">
        <v>20.328800000000001</v>
      </c>
      <c r="H177" s="99">
        <v>0.22520000000000001</v>
      </c>
      <c r="I177" s="13">
        <f t="shared" si="88"/>
        <v>99.353200000000001</v>
      </c>
      <c r="J177" s="13">
        <f t="shared" si="89"/>
        <v>77.904704555091556</v>
      </c>
      <c r="K177" s="29">
        <f t="shared" si="90"/>
        <v>1609.4950871123638</v>
      </c>
      <c r="L177" s="14">
        <f t="shared" si="91"/>
        <v>1.0185598173894352</v>
      </c>
      <c r="M177" s="29">
        <v>152.85953856968683</v>
      </c>
      <c r="N177" s="37">
        <v>84.561028448857527</v>
      </c>
      <c r="O177" s="29">
        <v>157248.95139101802</v>
      </c>
      <c r="P177" s="29">
        <v>242476.34884776847</v>
      </c>
      <c r="Q177" s="35">
        <v>1798.3455513958522</v>
      </c>
      <c r="R177" s="15">
        <v>0.78883642473511484</v>
      </c>
      <c r="S177" s="15">
        <v>6.2091165282648975</v>
      </c>
      <c r="T177" s="15">
        <v>8.6680446060750249</v>
      </c>
      <c r="U177" s="29">
        <v>227.0129193129105</v>
      </c>
      <c r="V177" s="29">
        <v>199.48289372342273</v>
      </c>
      <c r="W177" s="29">
        <v>1388.3049532668547</v>
      </c>
      <c r="X177" s="29">
        <v>141.86458394723346</v>
      </c>
      <c r="Y177" s="15">
        <v>77.98843287396403</v>
      </c>
      <c r="Z177" s="14">
        <v>87.440898813336204</v>
      </c>
      <c r="AA177" s="14">
        <v>12.676494029438292</v>
      </c>
      <c r="AB177" s="14">
        <v>9.0216553237592336</v>
      </c>
      <c r="AC177" s="23">
        <v>1.1436295984728408</v>
      </c>
    </row>
    <row r="178" spans="2:29" s="2" customFormat="1" ht="13.2">
      <c r="B178" s="124"/>
      <c r="C178" s="120"/>
      <c r="D178" s="16" t="s">
        <v>59</v>
      </c>
      <c r="E178" s="17">
        <v>38.777700000000003</v>
      </c>
      <c r="F178" s="17">
        <v>40.367199999999997</v>
      </c>
      <c r="G178" s="17">
        <v>20.225200000000001</v>
      </c>
      <c r="H178" s="99">
        <v>0.23050000000000001</v>
      </c>
      <c r="I178" s="13">
        <f t="shared" si="88"/>
        <v>99.600600000000014</v>
      </c>
      <c r="J178" s="13">
        <f t="shared" si="89"/>
        <v>78.059382428584087</v>
      </c>
      <c r="K178" s="29">
        <f t="shared" si="90"/>
        <v>1647.3739679369439</v>
      </c>
      <c r="L178" s="14">
        <f t="shared" si="91"/>
        <v>1.0478714332542596</v>
      </c>
      <c r="M178" s="29">
        <v>135.09522073483825</v>
      </c>
      <c r="N178" s="37">
        <v>72.437020906329465</v>
      </c>
      <c r="O178" s="29">
        <v>154480.39254201241</v>
      </c>
      <c r="P178" s="29">
        <v>243423.69875249351</v>
      </c>
      <c r="Q178" s="35">
        <v>1800.2991168995638</v>
      </c>
      <c r="R178" s="15">
        <v>1.0721936131188214</v>
      </c>
      <c r="S178" s="15">
        <v>5.8386206293204355</v>
      </c>
      <c r="T178" s="15">
        <v>7.807962504343271</v>
      </c>
      <c r="U178" s="29">
        <v>179.45782052625921</v>
      </c>
      <c r="V178" s="29">
        <v>198.76634726807708</v>
      </c>
      <c r="W178" s="29">
        <v>1470.015850284489</v>
      </c>
      <c r="X178" s="29">
        <v>139.52109744208093</v>
      </c>
      <c r="Y178" s="15">
        <v>78.358044792296525</v>
      </c>
      <c r="Z178" s="14">
        <v>85.80818103607983</v>
      </c>
      <c r="AA178" s="14">
        <v>12.903418550351626</v>
      </c>
      <c r="AB178" s="14">
        <v>9.0316379409857355</v>
      </c>
      <c r="AC178" s="23">
        <v>1.165390045477749</v>
      </c>
    </row>
    <row r="179" spans="2:29" s="2" customFormat="1" ht="13.2">
      <c r="B179" s="124"/>
      <c r="C179" s="120"/>
      <c r="D179" s="16" t="s">
        <v>60</v>
      </c>
      <c r="E179" s="17">
        <v>38.151800000000001</v>
      </c>
      <c r="F179" s="17">
        <v>38.448500000000003</v>
      </c>
      <c r="G179" s="17">
        <v>22.239000000000001</v>
      </c>
      <c r="H179" s="99">
        <v>0.23530000000000001</v>
      </c>
      <c r="I179" s="13">
        <f t="shared" si="88"/>
        <v>99.074600000000004</v>
      </c>
      <c r="J179" s="13">
        <f t="shared" si="89"/>
        <v>75.501011163587179</v>
      </c>
      <c r="K179" s="29">
        <f t="shared" si="90"/>
        <v>1681.6793694384507</v>
      </c>
      <c r="L179" s="14">
        <f t="shared" si="91"/>
        <v>0.97282913438777441</v>
      </c>
      <c r="M179" s="29">
        <v>140.74646042503406</v>
      </c>
      <c r="N179" s="37">
        <v>76.862978367080061</v>
      </c>
      <c r="O179" s="29">
        <v>149893.92488829241</v>
      </c>
      <c r="P179" s="29">
        <v>231853.48702623037</v>
      </c>
      <c r="Q179" s="35">
        <v>1717.8257087875161</v>
      </c>
      <c r="R179" s="15">
        <v>1.4131612093448696</v>
      </c>
      <c r="S179" s="15">
        <v>6.0362762001017387</v>
      </c>
      <c r="T179" s="15">
        <v>8.1937373038040224</v>
      </c>
      <c r="U179" s="29">
        <v>220.00562497262865</v>
      </c>
      <c r="V179" s="29">
        <v>190.85390573097087</v>
      </c>
      <c r="W179" s="29">
        <v>1321.7032237612939</v>
      </c>
      <c r="X179" s="29">
        <v>136.0594678267081</v>
      </c>
      <c r="Y179" s="15">
        <v>78.041668344566887</v>
      </c>
      <c r="Z179" s="14">
        <v>87.257935494568457</v>
      </c>
      <c r="AA179" s="14">
        <v>12.625550696519126</v>
      </c>
      <c r="AB179" s="14">
        <v>9.0770501825277865</v>
      </c>
      <c r="AC179" s="23">
        <v>1.1460275725435276</v>
      </c>
    </row>
    <row r="180" spans="2:29" s="2" customFormat="1" ht="13.2">
      <c r="B180" s="124"/>
      <c r="C180" s="120"/>
      <c r="D180" s="16" t="s">
        <v>61</v>
      </c>
      <c r="E180" s="17">
        <v>38.491300000000003</v>
      </c>
      <c r="F180" s="17">
        <v>40.1218</v>
      </c>
      <c r="G180" s="17">
        <v>20.327000000000002</v>
      </c>
      <c r="H180" s="99">
        <v>0.23269999999999999</v>
      </c>
      <c r="I180" s="13">
        <f t="shared" si="88"/>
        <v>99.172799999999995</v>
      </c>
      <c r="J180" s="13">
        <f t="shared" si="89"/>
        <v>77.868366055058345</v>
      </c>
      <c r="K180" s="29">
        <f t="shared" si="90"/>
        <v>1663.0972769584678</v>
      </c>
      <c r="L180" s="14">
        <f t="shared" si="91"/>
        <v>1.0525748580915559</v>
      </c>
      <c r="M180" s="29">
        <v>154.01178359251159</v>
      </c>
      <c r="N180" s="37">
        <v>81.216003803831441</v>
      </c>
      <c r="O180" s="29">
        <v>159549.53179929085</v>
      </c>
      <c r="P180" s="29">
        <v>241943.87910501086</v>
      </c>
      <c r="Q180" s="35">
        <v>1823.5928747008031</v>
      </c>
      <c r="R180" s="15">
        <v>1.045219172476259</v>
      </c>
      <c r="S180" s="15">
        <v>6.7169426845205642</v>
      </c>
      <c r="T180" s="15">
        <v>8.5221005221174444</v>
      </c>
      <c r="U180" s="29">
        <v>202.48178341102488</v>
      </c>
      <c r="V180" s="29">
        <v>201.50660089156474</v>
      </c>
      <c r="W180" s="29">
        <v>1455.9026900252786</v>
      </c>
      <c r="X180" s="29">
        <v>140.8650010523217</v>
      </c>
      <c r="Y180" s="15">
        <v>77.70002209592505</v>
      </c>
      <c r="Z180" s="14">
        <v>87.491859621061607</v>
      </c>
      <c r="AA180" s="14">
        <v>12.945677500285989</v>
      </c>
      <c r="AB180" s="14">
        <v>8.828919738199307</v>
      </c>
      <c r="AC180" s="23">
        <v>1.1429634760663763</v>
      </c>
    </row>
    <row r="181" spans="2:29" s="2" customFormat="1" ht="13.2">
      <c r="B181" s="124"/>
      <c r="C181" s="120"/>
      <c r="D181" s="16" t="s">
        <v>62</v>
      </c>
      <c r="E181" s="17">
        <v>38.744599999999998</v>
      </c>
      <c r="F181" s="17">
        <v>40.080800000000004</v>
      </c>
      <c r="G181" s="17">
        <v>20.384699999999999</v>
      </c>
      <c r="H181" s="99">
        <v>0.22889999999999999</v>
      </c>
      <c r="I181" s="13">
        <f t="shared" si="88"/>
        <v>99.438999999999993</v>
      </c>
      <c r="J181" s="13">
        <f t="shared" si="89"/>
        <v>77.801825210650023</v>
      </c>
      <c r="K181" s="29">
        <f t="shared" si="90"/>
        <v>1635.9388341031081</v>
      </c>
      <c r="L181" s="14">
        <f t="shared" si="91"/>
        <v>1.0324555529026918</v>
      </c>
      <c r="M181" s="29">
        <v>139.45216264351632</v>
      </c>
      <c r="N181" s="37">
        <v>77.802911195309605</v>
      </c>
      <c r="O181" s="29">
        <v>156171.84244149752</v>
      </c>
      <c r="P181" s="29">
        <v>241696.6394736059</v>
      </c>
      <c r="Q181" s="35">
        <v>1808.7336562703942</v>
      </c>
      <c r="R181" s="15">
        <v>1.4232496131338024</v>
      </c>
      <c r="S181" s="15">
        <v>6.2542686113063555</v>
      </c>
      <c r="T181" s="15">
        <v>11.458377194728978</v>
      </c>
      <c r="U181" s="29">
        <v>233.88024812242955</v>
      </c>
      <c r="V181" s="29">
        <v>193.47570633787936</v>
      </c>
      <c r="W181" s="29">
        <v>1332.8324443475474</v>
      </c>
      <c r="X181" s="29">
        <v>144.56305407443423</v>
      </c>
      <c r="Y181" s="15">
        <v>78.051068998941787</v>
      </c>
      <c r="Z181" s="14">
        <v>86.343194809302986</v>
      </c>
      <c r="AA181" s="14">
        <v>12.511728310188392</v>
      </c>
      <c r="AB181" s="14">
        <v>9.2566657224773419</v>
      </c>
      <c r="AC181" s="23">
        <v>1.1581688657787026</v>
      </c>
    </row>
    <row r="182" spans="2:29" s="2" customFormat="1" ht="13.2">
      <c r="B182" s="124"/>
      <c r="C182" s="120"/>
      <c r="D182" s="9" t="s">
        <v>130</v>
      </c>
      <c r="E182" s="8">
        <f>AVERAGE(E166:E181)</f>
        <v>38.61308125</v>
      </c>
      <c r="F182" s="8">
        <f t="shared" ref="F182:AC182" si="92">AVERAGE(F166:F181)</f>
        <v>40.025493749999995</v>
      </c>
      <c r="G182" s="8">
        <f t="shared" si="92"/>
        <v>20.43263125</v>
      </c>
      <c r="H182" s="96">
        <f t="shared" si="92"/>
        <v>0.22830624999999999</v>
      </c>
      <c r="I182" s="8">
        <f t="shared" si="92"/>
        <v>99.299512500000006</v>
      </c>
      <c r="J182" s="8">
        <f t="shared" si="92"/>
        <v>77.735388501826677</v>
      </c>
      <c r="K182" s="30">
        <f t="shared" si="92"/>
        <v>1631.6953274069583</v>
      </c>
      <c r="L182" s="8">
        <f t="shared" si="92"/>
        <v>1.0277613547588729</v>
      </c>
      <c r="M182" s="30">
        <f t="shared" si="92"/>
        <v>145.7113891397631</v>
      </c>
      <c r="N182" s="8">
        <f t="shared" si="92"/>
        <v>80.349214114805818</v>
      </c>
      <c r="O182" s="30">
        <f t="shared" si="92"/>
        <v>155539.65595540538</v>
      </c>
      <c r="P182" s="30">
        <f t="shared" si="92"/>
        <v>241363.1297939865</v>
      </c>
      <c r="Q182" s="30">
        <f t="shared" si="92"/>
        <v>1791.7075728068942</v>
      </c>
      <c r="R182" s="8">
        <f t="shared" si="92"/>
        <v>1.1640913682574976</v>
      </c>
      <c r="S182" s="8">
        <f t="shared" si="92"/>
        <v>6.2709959402256352</v>
      </c>
      <c r="T182" s="8">
        <f t="shared" si="92"/>
        <v>9.1725984096408997</v>
      </c>
      <c r="U182" s="30">
        <f t="shared" si="92"/>
        <v>212.2802819854009</v>
      </c>
      <c r="V182" s="30">
        <f t="shared" si="92"/>
        <v>196.33234876753369</v>
      </c>
      <c r="W182" s="30">
        <f t="shared" si="92"/>
        <v>1397.7118685951252</v>
      </c>
      <c r="X182" s="30">
        <f t="shared" si="92"/>
        <v>141.04869589900645</v>
      </c>
      <c r="Y182" s="8">
        <f t="shared" si="92"/>
        <v>78.097011681684961</v>
      </c>
      <c r="Z182" s="8">
        <f t="shared" si="92"/>
        <v>86.814194003040669</v>
      </c>
      <c r="AA182" s="8">
        <f t="shared" si="92"/>
        <v>12.705157717650822</v>
      </c>
      <c r="AB182" s="8">
        <f t="shared" si="92"/>
        <v>9.0687621267762051</v>
      </c>
      <c r="AC182" s="8">
        <f t="shared" si="92"/>
        <v>1.1519341208563481</v>
      </c>
    </row>
    <row r="183" spans="2:29" s="2" customFormat="1" thickBot="1">
      <c r="B183" s="124"/>
      <c r="C183" s="121"/>
      <c r="D183" s="11" t="s">
        <v>131</v>
      </c>
      <c r="E183" s="10">
        <f>STDEV(E166:E181)</f>
        <v>0.2139186051398991</v>
      </c>
      <c r="F183" s="10">
        <f t="shared" ref="F183:AC183" si="93">STDEV(F166:F181)</f>
        <v>0.48351109945032872</v>
      </c>
      <c r="G183" s="10">
        <f t="shared" si="93"/>
        <v>0.53243231271683711</v>
      </c>
      <c r="H183" s="97">
        <f t="shared" si="93"/>
        <v>3.4553280114435841E-3</v>
      </c>
      <c r="I183" s="10">
        <f t="shared" si="93"/>
        <v>0.38031323734521782</v>
      </c>
      <c r="J183" s="10">
        <f t="shared" si="93"/>
        <v>0.65139711940111267</v>
      </c>
      <c r="K183" s="31">
        <f t="shared" si="93"/>
        <v>24.695086406661549</v>
      </c>
      <c r="L183" s="10">
        <f t="shared" si="93"/>
        <v>2.061786244132164E-2</v>
      </c>
      <c r="M183" s="31">
        <f t="shared" si="93"/>
        <v>7.4724613503256307</v>
      </c>
      <c r="N183" s="10">
        <f t="shared" si="93"/>
        <v>4.9815159573322649</v>
      </c>
      <c r="O183" s="31">
        <f t="shared" si="93"/>
        <v>2349.610716724801</v>
      </c>
      <c r="P183" s="31">
        <f t="shared" si="93"/>
        <v>2915.6855123982878</v>
      </c>
      <c r="Q183" s="31">
        <f t="shared" si="93"/>
        <v>29.085504471755264</v>
      </c>
      <c r="R183" s="10">
        <f t="shared" si="93"/>
        <v>0.22166763900263461</v>
      </c>
      <c r="S183" s="10">
        <f t="shared" si="93"/>
        <v>0.25188512487925196</v>
      </c>
      <c r="T183" s="10">
        <f t="shared" si="93"/>
        <v>1.2177821617501914</v>
      </c>
      <c r="U183" s="31">
        <f t="shared" si="93"/>
        <v>12.665448766709927</v>
      </c>
      <c r="V183" s="31">
        <f t="shared" si="93"/>
        <v>3.266359233326503</v>
      </c>
      <c r="W183" s="31">
        <f t="shared" si="93"/>
        <v>47.150798758016613</v>
      </c>
      <c r="X183" s="31">
        <f t="shared" si="93"/>
        <v>2.9112456949984433</v>
      </c>
      <c r="Y183" s="10">
        <f t="shared" si="93"/>
        <v>0.18106978392514639</v>
      </c>
      <c r="Z183" s="10">
        <f t="shared" si="93"/>
        <v>0.58252936485040707</v>
      </c>
      <c r="AA183" s="10">
        <f t="shared" si="93"/>
        <v>0.19792588395432789</v>
      </c>
      <c r="AB183" s="10">
        <f t="shared" si="93"/>
        <v>0.15613237108173414</v>
      </c>
      <c r="AC183" s="10">
        <f t="shared" si="93"/>
        <v>7.7497401874426627E-3</v>
      </c>
    </row>
    <row r="184" spans="2:29" s="2" customFormat="1" ht="13.2">
      <c r="B184" s="124"/>
      <c r="C184" s="119" t="s">
        <v>135</v>
      </c>
      <c r="D184" s="24" t="s">
        <v>63</v>
      </c>
      <c r="E184" s="25">
        <v>38.905099999999997</v>
      </c>
      <c r="F184" s="25">
        <v>40.750700000000002</v>
      </c>
      <c r="G184" s="25">
        <v>19.572199999999999</v>
      </c>
      <c r="H184" s="98">
        <v>0.216</v>
      </c>
      <c r="I184" s="13">
        <f t="shared" ref="I184" si="94">SUM(E184:H184)</f>
        <v>99.443999999999988</v>
      </c>
      <c r="J184" s="13">
        <f t="shared" ref="J184" si="95">F184/40.3044/(F184/40.3044+G184/71.8444)*100</f>
        <v>78.774814326439255</v>
      </c>
      <c r="K184" s="29">
        <f t="shared" ref="K184" si="96">H184/(40.078+15.999)*40.078*10000</f>
        <v>1543.7430675678086</v>
      </c>
      <c r="L184" s="14">
        <f t="shared" ref="L184" si="97">100*K184/(G184/71.8444*55.845*10000)</f>
        <v>1.0147148174862646</v>
      </c>
      <c r="M184" s="28">
        <v>142.00147046475206</v>
      </c>
      <c r="N184" s="36">
        <v>67.773226042345527</v>
      </c>
      <c r="O184" s="28">
        <v>147931.70474161804</v>
      </c>
      <c r="P184" s="28">
        <v>245736.29384136718</v>
      </c>
      <c r="Q184" s="34">
        <v>1687.4988012150613</v>
      </c>
      <c r="R184" s="21">
        <v>0.79261373852826222</v>
      </c>
      <c r="S184" s="21">
        <v>5.3523745146375648</v>
      </c>
      <c r="T184" s="21">
        <v>9.5523530469834963</v>
      </c>
      <c r="U184" s="28">
        <v>235.70337370327988</v>
      </c>
      <c r="V184" s="28">
        <v>189.11435205469243</v>
      </c>
      <c r="W184" s="28">
        <v>1846.710830186197</v>
      </c>
      <c r="X184" s="28">
        <v>142.43430791380871</v>
      </c>
      <c r="Y184" s="21">
        <v>79.239565479779955</v>
      </c>
      <c r="Z184" s="20">
        <v>87.663294714699504</v>
      </c>
      <c r="AA184" s="20">
        <v>11.847558540714907</v>
      </c>
      <c r="AB184" s="20">
        <v>9.6283827839737768</v>
      </c>
      <c r="AC184" s="22">
        <v>1.1407282868554089</v>
      </c>
    </row>
    <row r="185" spans="2:29" s="2" customFormat="1" ht="13.2">
      <c r="B185" s="124"/>
      <c r="C185" s="120"/>
      <c r="D185" s="16" t="s">
        <v>64</v>
      </c>
      <c r="E185" s="17">
        <v>38.651800000000001</v>
      </c>
      <c r="F185" s="17">
        <v>40.530999999999999</v>
      </c>
      <c r="G185" s="17">
        <v>19.895700000000001</v>
      </c>
      <c r="H185" s="99">
        <v>0.21390000000000001</v>
      </c>
      <c r="I185" s="13">
        <f t="shared" ref="I185:I198" si="98">SUM(E185:H185)</f>
        <v>99.292400000000001</v>
      </c>
      <c r="J185" s="13">
        <f t="shared" ref="J185:J198" si="99">F185/40.3044/(F185/40.3044+G185/71.8444)*100</f>
        <v>78.40804102756023</v>
      </c>
      <c r="K185" s="29">
        <f t="shared" ref="K185:K198" si="100">H185/(40.078+15.999)*40.078*10000</f>
        <v>1528.7344544108994</v>
      </c>
      <c r="L185" s="14">
        <f t="shared" ref="L185:L198" si="101">100*K185/(G185/71.8444*55.845*10000)</f>
        <v>0.9885108872718259</v>
      </c>
      <c r="M185" s="29">
        <v>143.15439742583831</v>
      </c>
      <c r="N185" s="37">
        <v>72.41006079110268</v>
      </c>
      <c r="O185" s="29">
        <v>148962.43876303712</v>
      </c>
      <c r="P185" s="29">
        <v>244411.45123113107</v>
      </c>
      <c r="Q185" s="35">
        <v>1727.7102254363933</v>
      </c>
      <c r="R185" s="15">
        <v>0.8101440729313053</v>
      </c>
      <c r="S185" s="15">
        <v>5.5625434276243766</v>
      </c>
      <c r="T185" s="15">
        <v>9.0782116044976</v>
      </c>
      <c r="U185" s="29">
        <v>243.01864187940063</v>
      </c>
      <c r="V185" s="29">
        <v>191.76959273575096</v>
      </c>
      <c r="W185" s="29">
        <v>1852.2702115415616</v>
      </c>
      <c r="X185" s="29">
        <v>138.81501432756488</v>
      </c>
      <c r="Y185" s="15">
        <v>79.035678706825195</v>
      </c>
      <c r="Z185" s="14">
        <v>86.219573496713821</v>
      </c>
      <c r="AA185" s="14">
        <v>12.446133682336963</v>
      </c>
      <c r="AB185" s="14">
        <v>9.3187930783266566</v>
      </c>
      <c r="AC185" s="23">
        <v>1.1598294441088994</v>
      </c>
    </row>
    <row r="186" spans="2:29" s="2" customFormat="1" ht="13.2">
      <c r="B186" s="124"/>
      <c r="C186" s="120"/>
      <c r="D186" s="16" t="s">
        <v>65</v>
      </c>
      <c r="E186" s="17">
        <v>38.843000000000004</v>
      </c>
      <c r="F186" s="17">
        <v>40.981099999999998</v>
      </c>
      <c r="G186" s="17">
        <v>19.490200000000002</v>
      </c>
      <c r="H186" s="99">
        <v>0.2225</v>
      </c>
      <c r="I186" s="13">
        <f t="shared" si="98"/>
        <v>99.536799999999999</v>
      </c>
      <c r="J186" s="13">
        <f t="shared" si="99"/>
        <v>78.938814153457258</v>
      </c>
      <c r="K186" s="29">
        <f t="shared" si="100"/>
        <v>1590.1982987677659</v>
      </c>
      <c r="L186" s="14">
        <f t="shared" si="101"/>
        <v>1.0496478383424124</v>
      </c>
      <c r="M186" s="29">
        <v>138.73792085188822</v>
      </c>
      <c r="N186" s="37">
        <v>65.074102697671123</v>
      </c>
      <c r="O186" s="29">
        <v>152726.70798273513</v>
      </c>
      <c r="P186" s="29">
        <v>247125.6599651651</v>
      </c>
      <c r="Q186" s="35">
        <v>1795.320121929456</v>
      </c>
      <c r="R186" s="15">
        <v>1.3554160656114023</v>
      </c>
      <c r="S186" s="15">
        <v>5.677799191962186</v>
      </c>
      <c r="T186" s="15">
        <v>8.2020848400770099</v>
      </c>
      <c r="U186" s="29">
        <v>251.97961056805065</v>
      </c>
      <c r="V186" s="29">
        <v>193.76559140898257</v>
      </c>
      <c r="W186" s="29">
        <v>1789.2365873823742</v>
      </c>
      <c r="X186" s="29">
        <v>143.71400134632813</v>
      </c>
      <c r="Y186" s="15">
        <v>78.804234771203483</v>
      </c>
      <c r="Z186" s="14">
        <v>85.069345637700295</v>
      </c>
      <c r="AA186" s="14">
        <v>12.492311849302817</v>
      </c>
      <c r="AB186" s="14">
        <v>9.4098801214633774</v>
      </c>
      <c r="AC186" s="23">
        <v>1.1755115694187599</v>
      </c>
    </row>
    <row r="187" spans="2:29" s="2" customFormat="1" ht="13.2">
      <c r="B187" s="124"/>
      <c r="C187" s="120"/>
      <c r="D187" s="16" t="s">
        <v>66</v>
      </c>
      <c r="E187" s="17">
        <v>38.591000000000001</v>
      </c>
      <c r="F187" s="17">
        <v>40.127699999999997</v>
      </c>
      <c r="G187" s="17">
        <v>20.3264</v>
      </c>
      <c r="H187" s="99">
        <v>0.21790000000000001</v>
      </c>
      <c r="I187" s="13">
        <f t="shared" si="98"/>
        <v>99.262999999999991</v>
      </c>
      <c r="J187" s="13">
        <f t="shared" si="99"/>
        <v>77.871408646393391</v>
      </c>
      <c r="K187" s="29">
        <f t="shared" si="100"/>
        <v>1557.3222889954886</v>
      </c>
      <c r="L187" s="14">
        <f t="shared" si="101"/>
        <v>0.9856589246689258</v>
      </c>
      <c r="M187" s="29">
        <v>140.64527987259393</v>
      </c>
      <c r="N187" s="37">
        <v>71.469787076948535</v>
      </c>
      <c r="O187" s="29">
        <v>148008.51253543294</v>
      </c>
      <c r="P187" s="29">
        <v>241979.45749099355</v>
      </c>
      <c r="Q187" s="35">
        <v>1698.307762637329</v>
      </c>
      <c r="R187" s="15">
        <v>1.4805371731833108</v>
      </c>
      <c r="S187" s="15">
        <v>5.7201076305417553</v>
      </c>
      <c r="T187" s="15">
        <v>8.287852000536283</v>
      </c>
      <c r="U187" s="29">
        <v>243.59364826967717</v>
      </c>
      <c r="V187" s="29">
        <v>191.06497180461338</v>
      </c>
      <c r="W187" s="29">
        <v>1808.7295759347714</v>
      </c>
      <c r="X187" s="29">
        <v>139.83628074600122</v>
      </c>
      <c r="Y187" s="15">
        <v>78.976367906779387</v>
      </c>
      <c r="Z187" s="14">
        <v>87.150583534746474</v>
      </c>
      <c r="AA187" s="14">
        <v>12.144972346069023</v>
      </c>
      <c r="AB187" s="14">
        <v>9.4478539342475116</v>
      </c>
      <c r="AC187" s="23">
        <v>1.1474392476113544</v>
      </c>
    </row>
    <row r="188" spans="2:29" s="2" customFormat="1" ht="13.2">
      <c r="B188" s="124"/>
      <c r="C188" s="120"/>
      <c r="D188" s="16" t="s">
        <v>67</v>
      </c>
      <c r="E188" s="17">
        <v>38.651299999999999</v>
      </c>
      <c r="F188" s="17">
        <v>40.706400000000002</v>
      </c>
      <c r="G188" s="17">
        <v>19.627300000000002</v>
      </c>
      <c r="H188" s="99">
        <v>0.21740000000000001</v>
      </c>
      <c r="I188" s="13">
        <f t="shared" si="98"/>
        <v>99.202399999999997</v>
      </c>
      <c r="J188" s="13">
        <f t="shared" si="99"/>
        <v>78.709550328579184</v>
      </c>
      <c r="K188" s="29">
        <f t="shared" si="100"/>
        <v>1553.7488096724148</v>
      </c>
      <c r="L188" s="14">
        <f t="shared" si="101"/>
        <v>1.0184245860652457</v>
      </c>
      <c r="M188" s="29">
        <v>150.74254529157386</v>
      </c>
      <c r="N188" s="37">
        <v>76.374839474236794</v>
      </c>
      <c r="O188" s="29">
        <v>149478.12282131266</v>
      </c>
      <c r="P188" s="29">
        <v>245469.15443475157</v>
      </c>
      <c r="Q188" s="35">
        <v>1738.6258360527897</v>
      </c>
      <c r="R188" s="15">
        <v>1.677799451645329</v>
      </c>
      <c r="S188" s="15">
        <v>5.5916715979091629</v>
      </c>
      <c r="T188" s="15">
        <v>9.4504487140485711</v>
      </c>
      <c r="U188" s="29">
        <v>255.69379965919671</v>
      </c>
      <c r="V188" s="29">
        <v>195.28936534256667</v>
      </c>
      <c r="W188" s="29">
        <v>1829.9318514543731</v>
      </c>
      <c r="X188" s="29">
        <v>143.62518082357562</v>
      </c>
      <c r="Y188" s="15">
        <v>79.049963720339363</v>
      </c>
      <c r="Z188" s="14">
        <v>85.97486573688191</v>
      </c>
      <c r="AA188" s="14">
        <v>12.105299544851119</v>
      </c>
      <c r="AB188" s="14">
        <v>9.6084415640719758</v>
      </c>
      <c r="AC188" s="23">
        <v>1.1631306329228908</v>
      </c>
    </row>
    <row r="189" spans="2:29" s="2" customFormat="1" ht="13.2">
      <c r="B189" s="124"/>
      <c r="C189" s="120"/>
      <c r="D189" s="16" t="s">
        <v>68</v>
      </c>
      <c r="E189" s="17">
        <v>38.673099999999998</v>
      </c>
      <c r="F189" s="17">
        <v>40.552500000000002</v>
      </c>
      <c r="G189" s="17">
        <v>19.933800000000002</v>
      </c>
      <c r="H189" s="99">
        <v>0.2208</v>
      </c>
      <c r="I189" s="13">
        <f t="shared" si="98"/>
        <v>99.380200000000002</v>
      </c>
      <c r="J189" s="13">
        <f t="shared" si="99"/>
        <v>78.384620617802028</v>
      </c>
      <c r="K189" s="29">
        <f t="shared" si="100"/>
        <v>1578.0484690693156</v>
      </c>
      <c r="L189" s="14">
        <f t="shared" si="101"/>
        <v>1.018448020879126</v>
      </c>
      <c r="M189" s="29">
        <v>142.15002889011052</v>
      </c>
      <c r="N189" s="37">
        <v>72.966049739383607</v>
      </c>
      <c r="O189" s="29">
        <v>155513.51605780399</v>
      </c>
      <c r="P189" s="29">
        <v>244541.10128174591</v>
      </c>
      <c r="Q189" s="35">
        <v>1792.0740402170852</v>
      </c>
      <c r="R189" s="15">
        <v>1.2523669485025484</v>
      </c>
      <c r="S189" s="15">
        <v>5.7995524393847449</v>
      </c>
      <c r="T189" s="15">
        <v>11.311781457066045</v>
      </c>
      <c r="U189" s="29">
        <v>258.45077679912748</v>
      </c>
      <c r="V189" s="29">
        <v>192.17804701087772</v>
      </c>
      <c r="W189" s="29">
        <v>1771.1530922291322</v>
      </c>
      <c r="X189" s="29">
        <v>151.92283039823582</v>
      </c>
      <c r="Y189" s="15">
        <v>78.32265562657733</v>
      </c>
      <c r="Z189" s="14">
        <v>86.778510579264719</v>
      </c>
      <c r="AA189" s="14">
        <v>11.795949532532507</v>
      </c>
      <c r="AB189" s="14">
        <v>9.7691078080805838</v>
      </c>
      <c r="AC189" s="23">
        <v>1.1523590268198782</v>
      </c>
    </row>
    <row r="190" spans="2:29" s="2" customFormat="1" ht="13.2">
      <c r="B190" s="124"/>
      <c r="C190" s="120"/>
      <c r="D190" s="16" t="s">
        <v>69</v>
      </c>
      <c r="E190" s="17">
        <v>38.838299999999997</v>
      </c>
      <c r="F190" s="17">
        <v>40.833199999999998</v>
      </c>
      <c r="G190" s="17">
        <v>19.476099999999999</v>
      </c>
      <c r="H190" s="99">
        <v>0.21829999999999999</v>
      </c>
      <c r="I190" s="13">
        <f t="shared" si="98"/>
        <v>99.365899999999996</v>
      </c>
      <c r="J190" s="13">
        <f t="shared" si="99"/>
        <v>78.890696333980515</v>
      </c>
      <c r="K190" s="29">
        <f t="shared" si="100"/>
        <v>1560.1810724539473</v>
      </c>
      <c r="L190" s="14">
        <f t="shared" si="101"/>
        <v>1.0305798243508757</v>
      </c>
      <c r="M190" s="29">
        <v>144.94061932596327</v>
      </c>
      <c r="N190" s="37">
        <v>69.456580523124501</v>
      </c>
      <c r="O190" s="29">
        <v>152034.95880299792</v>
      </c>
      <c r="P190" s="29">
        <v>246233.78822163332</v>
      </c>
      <c r="Q190" s="35">
        <v>1760.7234036394132</v>
      </c>
      <c r="R190" s="15">
        <v>0.42539717289344176</v>
      </c>
      <c r="S190" s="15">
        <v>5.9578261878050744</v>
      </c>
      <c r="T190" s="15">
        <v>9.1338521457238553</v>
      </c>
      <c r="U190" s="29">
        <v>249.67759083787274</v>
      </c>
      <c r="V190" s="29">
        <v>194.13647787889519</v>
      </c>
      <c r="W190" s="29">
        <v>1846.7612198903485</v>
      </c>
      <c r="X190" s="29">
        <v>145.46464750380261</v>
      </c>
      <c r="Y190" s="15">
        <v>78.819666162249021</v>
      </c>
      <c r="Z190" s="14">
        <v>86.348008147527224</v>
      </c>
      <c r="AA190" s="14">
        <v>12.104132748772418</v>
      </c>
      <c r="AB190" s="14">
        <v>9.56784207060503</v>
      </c>
      <c r="AC190" s="23">
        <v>1.1581043054189286</v>
      </c>
    </row>
    <row r="191" spans="2:29" s="2" customFormat="1" ht="13.2">
      <c r="B191" s="124"/>
      <c r="C191" s="120"/>
      <c r="D191" s="16" t="s">
        <v>70</v>
      </c>
      <c r="E191" s="17">
        <v>38.9114</v>
      </c>
      <c r="F191" s="17">
        <v>40.863199999999999</v>
      </c>
      <c r="G191" s="17">
        <v>19.691400000000002</v>
      </c>
      <c r="H191" s="99">
        <v>0.218</v>
      </c>
      <c r="I191" s="13">
        <f t="shared" si="98"/>
        <v>99.683999999999997</v>
      </c>
      <c r="J191" s="13">
        <f t="shared" si="99"/>
        <v>78.719335744769765</v>
      </c>
      <c r="K191" s="29">
        <f t="shared" si="100"/>
        <v>1558.0369848601031</v>
      </c>
      <c r="L191" s="14">
        <f t="shared" si="101"/>
        <v>1.0179109714927763</v>
      </c>
      <c r="M191" s="29">
        <v>136.97322793365339</v>
      </c>
      <c r="N191" s="37">
        <v>65.470752475412525</v>
      </c>
      <c r="O191" s="29">
        <v>150221.87055813198</v>
      </c>
      <c r="P191" s="29">
        <v>246414.69526900287</v>
      </c>
      <c r="Q191" s="35">
        <v>1727.6007005486351</v>
      </c>
      <c r="R191" s="15">
        <v>1.5364100600776454</v>
      </c>
      <c r="S191" s="15">
        <v>5.7330899923166943</v>
      </c>
      <c r="T191" s="15">
        <v>10.037359513559764</v>
      </c>
      <c r="U191" s="29">
        <v>237.15780844324232</v>
      </c>
      <c r="V191" s="29">
        <v>189.91627380076048</v>
      </c>
      <c r="W191" s="29">
        <v>1848.0960434236524</v>
      </c>
      <c r="X191" s="29">
        <v>142.48743613764458</v>
      </c>
      <c r="Y191" s="15">
        <v>79.031430622387518</v>
      </c>
      <c r="Z191" s="14">
        <v>86.954045868600275</v>
      </c>
      <c r="AA191" s="14">
        <v>12.124582681660101</v>
      </c>
      <c r="AB191" s="14">
        <v>9.4851325980863503</v>
      </c>
      <c r="AC191" s="23">
        <v>1.1500327443200744</v>
      </c>
    </row>
    <row r="192" spans="2:29" s="2" customFormat="1" ht="13.2">
      <c r="B192" s="124"/>
      <c r="C192" s="120"/>
      <c r="D192" s="16" t="s">
        <v>71</v>
      </c>
      <c r="E192" s="17">
        <v>38.8904</v>
      </c>
      <c r="F192" s="17">
        <v>40.838000000000001</v>
      </c>
      <c r="G192" s="17">
        <v>19.511199999999999</v>
      </c>
      <c r="H192" s="99">
        <v>0.2142</v>
      </c>
      <c r="I192" s="13">
        <f t="shared" si="98"/>
        <v>99.453800000000001</v>
      </c>
      <c r="J192" s="13">
        <f t="shared" si="99"/>
        <v>78.862654535846957</v>
      </c>
      <c r="K192" s="29">
        <f t="shared" si="100"/>
        <v>1530.8785420047436</v>
      </c>
      <c r="L192" s="14">
        <f t="shared" si="101"/>
        <v>1.0094048378818985</v>
      </c>
      <c r="M192" s="29">
        <v>147.20444609949413</v>
      </c>
      <c r="N192" s="37">
        <v>70.496976041510081</v>
      </c>
      <c r="O192" s="29">
        <v>151354.89837770918</v>
      </c>
      <c r="P192" s="29">
        <v>246262.73334921247</v>
      </c>
      <c r="Q192" s="35">
        <v>1724.6490456139752</v>
      </c>
      <c r="R192" s="15">
        <v>0.79096922743278142</v>
      </c>
      <c r="S192" s="15">
        <v>6.0686089509407175</v>
      </c>
      <c r="T192" s="15">
        <v>9.7430863439999378</v>
      </c>
      <c r="U192" s="29">
        <v>250.90763616050407</v>
      </c>
      <c r="V192" s="29">
        <v>192.03855955638207</v>
      </c>
      <c r="W192" s="29">
        <v>1848.6423292490622</v>
      </c>
      <c r="X192" s="29">
        <v>144.1036923393151</v>
      </c>
      <c r="Y192" s="15">
        <v>78.896368505665379</v>
      </c>
      <c r="Z192" s="14">
        <v>87.759824969970524</v>
      </c>
      <c r="AA192" s="14">
        <v>11.968111417665927</v>
      </c>
      <c r="AB192" s="14">
        <v>9.5209136859053913</v>
      </c>
      <c r="AC192" s="23">
        <v>1.1394735579089612</v>
      </c>
    </row>
    <row r="193" spans="2:29" s="2" customFormat="1" ht="13.2">
      <c r="B193" s="124"/>
      <c r="C193" s="120"/>
      <c r="D193" s="16" t="s">
        <v>72</v>
      </c>
      <c r="E193" s="17">
        <v>38.919199999999996</v>
      </c>
      <c r="F193" s="17">
        <v>40.8489</v>
      </c>
      <c r="G193" s="17">
        <v>19.559699999999999</v>
      </c>
      <c r="H193" s="99">
        <v>0.2155</v>
      </c>
      <c r="I193" s="13">
        <f t="shared" si="98"/>
        <v>99.543300000000002</v>
      </c>
      <c r="J193" s="13">
        <f t="shared" si="99"/>
        <v>78.825694785976239</v>
      </c>
      <c r="K193" s="29">
        <f t="shared" si="100"/>
        <v>1540.1695882447348</v>
      </c>
      <c r="L193" s="14">
        <f t="shared" si="101"/>
        <v>1.0130129123909171</v>
      </c>
      <c r="M193" s="29">
        <v>140.0552649052604</v>
      </c>
      <c r="N193" s="37">
        <v>72.274769571485407</v>
      </c>
      <c r="O193" s="29">
        <v>151003.4973395924</v>
      </c>
      <c r="P193" s="29">
        <v>246328.46290975678</v>
      </c>
      <c r="Q193" s="35">
        <v>1739.9648242197134</v>
      </c>
      <c r="R193" s="15">
        <v>1.3498222846367527</v>
      </c>
      <c r="S193" s="15">
        <v>5.9017973708766309</v>
      </c>
      <c r="T193" s="15">
        <v>10.894657080123643</v>
      </c>
      <c r="U193" s="29">
        <v>244.83480659249318</v>
      </c>
      <c r="V193" s="29">
        <v>192.95774990676171</v>
      </c>
      <c r="W193" s="29">
        <v>1830.1463439533813</v>
      </c>
      <c r="X193" s="29">
        <v>146.07694621025487</v>
      </c>
      <c r="Y193" s="15">
        <v>78.939480916089309</v>
      </c>
      <c r="Z193" s="14">
        <v>86.785373610819903</v>
      </c>
      <c r="AA193" s="14">
        <v>11.911289696016144</v>
      </c>
      <c r="AB193" s="14">
        <v>9.6737458922386281</v>
      </c>
      <c r="AC193" s="23">
        <v>1.1522678976810048</v>
      </c>
    </row>
    <row r="194" spans="2:29" s="2" customFormat="1" ht="13.2">
      <c r="B194" s="124"/>
      <c r="C194" s="120"/>
      <c r="D194" s="16" t="s">
        <v>73</v>
      </c>
      <c r="E194" s="17">
        <v>38.7425</v>
      </c>
      <c r="F194" s="17">
        <v>40.379899999999999</v>
      </c>
      <c r="G194" s="17">
        <v>20.100000000000001</v>
      </c>
      <c r="H194" s="99">
        <v>0.21290000000000001</v>
      </c>
      <c r="I194" s="13">
        <f t="shared" si="98"/>
        <v>99.435299999999998</v>
      </c>
      <c r="J194" s="13">
        <f t="shared" si="99"/>
        <v>78.170914215210374</v>
      </c>
      <c r="K194" s="29">
        <f t="shared" si="100"/>
        <v>1521.587495764752</v>
      </c>
      <c r="L194" s="14">
        <f t="shared" si="101"/>
        <v>0.97388908871989888</v>
      </c>
      <c r="M194" s="29">
        <v>158.22456664013268</v>
      </c>
      <c r="N194" s="37">
        <v>69.859920091723851</v>
      </c>
      <c r="O194" s="29">
        <v>146546.41625706019</v>
      </c>
      <c r="P194" s="29">
        <v>243500.28273587994</v>
      </c>
      <c r="Q194" s="35">
        <v>1701.642870207306</v>
      </c>
      <c r="R194" s="15">
        <v>1.6109100272233794</v>
      </c>
      <c r="S194" s="15">
        <v>5.7827861382115167</v>
      </c>
      <c r="T194" s="15">
        <v>9.9182474374811029</v>
      </c>
      <c r="U194" s="29">
        <v>254.21245155900331</v>
      </c>
      <c r="V194" s="29">
        <v>189.80969884848281</v>
      </c>
      <c r="W194" s="29">
        <v>1827.8192399084376</v>
      </c>
      <c r="X194" s="29">
        <v>133.90076416423622</v>
      </c>
      <c r="Y194" s="15">
        <v>79.243967595333956</v>
      </c>
      <c r="Z194" s="14">
        <v>86.120547867489307</v>
      </c>
      <c r="AA194" s="14">
        <v>12.7082386783107</v>
      </c>
      <c r="AB194" s="14">
        <v>9.1370889568092917</v>
      </c>
      <c r="AC194" s="23">
        <v>1.1611630728808939</v>
      </c>
    </row>
    <row r="195" spans="2:29" s="2" customFormat="1" ht="13.2">
      <c r="B195" s="124"/>
      <c r="C195" s="120"/>
      <c r="D195" s="16" t="s">
        <v>228</v>
      </c>
      <c r="E195" s="17">
        <v>38.875599999999999</v>
      </c>
      <c r="F195" s="17">
        <v>40.872100000000003</v>
      </c>
      <c r="G195" s="17">
        <v>19.470800000000001</v>
      </c>
      <c r="H195" s="99">
        <v>0.2132</v>
      </c>
      <c r="I195" s="13">
        <f t="shared" si="98"/>
        <v>99.431700000000006</v>
      </c>
      <c r="J195" s="13">
        <f t="shared" si="99"/>
        <v>78.9110788625851</v>
      </c>
      <c r="K195" s="29">
        <f t="shared" si="100"/>
        <v>1523.7315833585963</v>
      </c>
      <c r="L195" s="14">
        <f t="shared" si="101"/>
        <v>1.0067770351632803</v>
      </c>
      <c r="M195" s="29">
        <v>143.83477466171706</v>
      </c>
      <c r="N195" s="37">
        <v>70.385298280685689</v>
      </c>
      <c r="O195" s="29">
        <v>153746.47451304752</v>
      </c>
      <c r="P195" s="29">
        <v>246468.36435972253</v>
      </c>
      <c r="Q195" s="35">
        <v>1747.2160112487504</v>
      </c>
      <c r="R195" s="15">
        <v>1.2950224069898035</v>
      </c>
      <c r="S195" s="15">
        <v>5.9371092574676698</v>
      </c>
      <c r="T195" s="15">
        <v>8.425775082692601</v>
      </c>
      <c r="U195" s="29">
        <v>239.56764704392805</v>
      </c>
      <c r="V195" s="29">
        <v>196.65792040229439</v>
      </c>
      <c r="W195" s="29">
        <v>1867.4544839140488</v>
      </c>
      <c r="X195" s="29">
        <v>139.46490857746051</v>
      </c>
      <c r="Y195" s="15">
        <v>78.648173959890215</v>
      </c>
      <c r="Z195" s="14">
        <v>87.995115385397355</v>
      </c>
      <c r="AA195" s="14">
        <v>12.527997394257246</v>
      </c>
      <c r="AB195" s="14">
        <v>9.0710963629689587</v>
      </c>
      <c r="AC195" s="23">
        <v>1.136426715983315</v>
      </c>
    </row>
    <row r="196" spans="2:29" s="2" customFormat="1" ht="13.2">
      <c r="B196" s="124"/>
      <c r="C196" s="120"/>
      <c r="D196" s="16" t="s">
        <v>74</v>
      </c>
      <c r="E196" s="17">
        <v>38.842500000000001</v>
      </c>
      <c r="F196" s="17">
        <v>40.815199999999997</v>
      </c>
      <c r="G196" s="17">
        <v>19.604900000000001</v>
      </c>
      <c r="H196" s="99">
        <v>0.215</v>
      </c>
      <c r="I196" s="13">
        <f t="shared" si="98"/>
        <v>99.47760000000001</v>
      </c>
      <c r="J196" s="13">
        <f t="shared" si="99"/>
        <v>78.773346275551035</v>
      </c>
      <c r="K196" s="29">
        <f t="shared" si="100"/>
        <v>1536.5961089216612</v>
      </c>
      <c r="L196" s="14">
        <f t="shared" si="101"/>
        <v>1.008332405377256</v>
      </c>
      <c r="M196" s="29">
        <v>146.95332349300659</v>
      </c>
      <c r="N196" s="37">
        <v>72.952565226971075</v>
      </c>
      <c r="O196" s="29">
        <v>148051.11743792254</v>
      </c>
      <c r="P196" s="29">
        <v>246125.24399321162</v>
      </c>
      <c r="Q196" s="35">
        <v>1724.2749462449649</v>
      </c>
      <c r="R196" s="15">
        <v>1.2838590065045004</v>
      </c>
      <c r="S196" s="15">
        <v>5.9997015207871431</v>
      </c>
      <c r="T196" s="15">
        <v>8.3658336637239437</v>
      </c>
      <c r="U196" s="29">
        <v>244.00499058517349</v>
      </c>
      <c r="V196" s="29">
        <v>191.57680526050422</v>
      </c>
      <c r="W196" s="29">
        <v>1823.3379930335125</v>
      </c>
      <c r="X196" s="29">
        <v>137.13290776921275</v>
      </c>
      <c r="Y196" s="15">
        <v>79.252306025038777</v>
      </c>
      <c r="Z196" s="14">
        <v>85.862824696456016</v>
      </c>
      <c r="AA196" s="14">
        <v>12.573750344059109</v>
      </c>
      <c r="AB196" s="14">
        <v>9.2625378411420787</v>
      </c>
      <c r="AC196" s="23">
        <v>1.1646483836692074</v>
      </c>
    </row>
    <row r="197" spans="2:29" s="2" customFormat="1" ht="13.2">
      <c r="B197" s="124"/>
      <c r="C197" s="120"/>
      <c r="D197" s="16" t="s">
        <v>75</v>
      </c>
      <c r="E197" s="17">
        <v>38.819000000000003</v>
      </c>
      <c r="F197" s="17">
        <v>40.7545</v>
      </c>
      <c r="G197" s="17">
        <v>19.553100000000001</v>
      </c>
      <c r="H197" s="99">
        <v>0.21890000000000001</v>
      </c>
      <c r="I197" s="13">
        <f t="shared" si="98"/>
        <v>99.345500000000001</v>
      </c>
      <c r="J197" s="13">
        <f t="shared" si="99"/>
        <v>78.792692575047354</v>
      </c>
      <c r="K197" s="29">
        <f t="shared" si="100"/>
        <v>1564.4692476416358</v>
      </c>
      <c r="L197" s="14">
        <f t="shared" si="101"/>
        <v>1.0293428122913781</v>
      </c>
      <c r="M197" s="29">
        <v>144.67810709872671</v>
      </c>
      <c r="N197" s="37">
        <v>70.315514633344023</v>
      </c>
      <c r="O197" s="29">
        <v>150545.38049356994</v>
      </c>
      <c r="P197" s="29">
        <v>245759.20873403401</v>
      </c>
      <c r="Q197" s="35">
        <v>1747.680437189528</v>
      </c>
      <c r="R197" s="15">
        <v>1.3259183400761361</v>
      </c>
      <c r="S197" s="15">
        <v>5.8716505109616151</v>
      </c>
      <c r="T197" s="15">
        <v>10.99782239908266</v>
      </c>
      <c r="U197" s="29">
        <v>242.26760707340884</v>
      </c>
      <c r="V197" s="29">
        <v>190.19479257973885</v>
      </c>
      <c r="W197" s="29">
        <v>1805.127156417052</v>
      </c>
      <c r="X197" s="29">
        <v>146.00311920929516</v>
      </c>
      <c r="Y197" s="15">
        <v>78.951528191413772</v>
      </c>
      <c r="Z197" s="14">
        <v>86.140107361769353</v>
      </c>
      <c r="AA197" s="14">
        <v>11.970158217539392</v>
      </c>
      <c r="AB197" s="14">
        <v>9.6982795971963558</v>
      </c>
      <c r="AC197" s="23">
        <v>1.1608994121637459</v>
      </c>
    </row>
    <row r="198" spans="2:29" s="2" customFormat="1" ht="13.2">
      <c r="B198" s="124"/>
      <c r="C198" s="120"/>
      <c r="D198" s="16" t="s">
        <v>76</v>
      </c>
      <c r="E198" s="17">
        <v>38.601999999999997</v>
      </c>
      <c r="F198" s="17">
        <v>40.233499999999999</v>
      </c>
      <c r="G198" s="17">
        <v>20.181000000000001</v>
      </c>
      <c r="H198" s="99">
        <v>0.2172</v>
      </c>
      <c r="I198" s="13">
        <f t="shared" si="98"/>
        <v>99.233699999999999</v>
      </c>
      <c r="J198" s="13">
        <f t="shared" si="99"/>
        <v>78.040026397076147</v>
      </c>
      <c r="K198" s="29">
        <f t="shared" si="100"/>
        <v>1552.3194179431855</v>
      </c>
      <c r="L198" s="14">
        <f t="shared" si="101"/>
        <v>0.98957117103976933</v>
      </c>
      <c r="M198" s="29">
        <v>147.4036658362364</v>
      </c>
      <c r="N198" s="37">
        <v>83.099949470655403</v>
      </c>
      <c r="O198" s="29">
        <v>149312.58589100128</v>
      </c>
      <c r="P198" s="29">
        <v>242617.45634471669</v>
      </c>
      <c r="Q198" s="35">
        <v>1717.0254896276174</v>
      </c>
      <c r="R198" s="15">
        <v>0.55117119046958674</v>
      </c>
      <c r="S198" s="15">
        <v>6.1877450112134023</v>
      </c>
      <c r="T198" s="15">
        <v>9.9290445050906868</v>
      </c>
      <c r="U198" s="29">
        <v>248.38946766826967</v>
      </c>
      <c r="V198" s="29">
        <v>189.32310981389878</v>
      </c>
      <c r="W198" s="29">
        <v>1803.440198134967</v>
      </c>
      <c r="X198" s="29">
        <v>147.24817067268029</v>
      </c>
      <c r="Y198" s="15">
        <v>78.874254830940856</v>
      </c>
      <c r="Z198" s="14">
        <v>86.960028720006761</v>
      </c>
      <c r="AA198" s="14">
        <v>11.660759395404741</v>
      </c>
      <c r="AB198" s="14">
        <v>9.8617387003244321</v>
      </c>
      <c r="AC198" s="23">
        <v>1.1499536220483464</v>
      </c>
    </row>
    <row r="199" spans="2:29" s="2" customFormat="1" ht="13.2">
      <c r="B199" s="124"/>
      <c r="C199" s="120"/>
      <c r="D199" s="16" t="s">
        <v>77</v>
      </c>
      <c r="E199" s="17">
        <v>38.716000000000001</v>
      </c>
      <c r="F199" s="17">
        <v>40.828099999999999</v>
      </c>
      <c r="G199" s="17">
        <v>19.53</v>
      </c>
      <c r="H199" s="99">
        <v>0.21640000000000001</v>
      </c>
      <c r="I199" s="13">
        <f>SUM(E199:H199)</f>
        <v>99.290499999999994</v>
      </c>
      <c r="J199" s="13">
        <f>F199/40.3044/(F199/40.3044+G199/71.8444)*100</f>
        <v>78.842551897158984</v>
      </c>
      <c r="K199" s="29">
        <f>H199/(40.078+15.999)*40.078*10000</f>
        <v>1546.6018510262675</v>
      </c>
      <c r="L199" s="14">
        <f>100*K199/(G199/71.8444*55.845*10000)</f>
        <v>1.0187905530698567</v>
      </c>
      <c r="M199" s="29">
        <v>149.94709395432133</v>
      </c>
      <c r="N199" s="37">
        <v>78.562663992568048</v>
      </c>
      <c r="O199" s="29">
        <v>149478.84242640168</v>
      </c>
      <c r="P199" s="29">
        <v>246203.03402358055</v>
      </c>
      <c r="Q199" s="35">
        <v>1726.8998998849847</v>
      </c>
      <c r="R199" s="15">
        <v>1.4015071993068633</v>
      </c>
      <c r="S199" s="15">
        <v>6.5508702725150068</v>
      </c>
      <c r="T199" s="15">
        <v>8.9554074198243434</v>
      </c>
      <c r="U199" s="29">
        <v>250.16621945863801</v>
      </c>
      <c r="V199" s="29">
        <v>190.78765233949665</v>
      </c>
      <c r="W199" s="29">
        <v>1848.8031106439034</v>
      </c>
      <c r="X199" s="29">
        <v>140.38330950291544</v>
      </c>
      <c r="Y199" s="15">
        <v>79.09927983325889</v>
      </c>
      <c r="Z199" s="14">
        <v>86.559066009765417</v>
      </c>
      <c r="AA199" s="14">
        <v>12.301319195278845</v>
      </c>
      <c r="AB199" s="14">
        <v>9.3915170350637034</v>
      </c>
      <c r="AC199" s="23">
        <v>1.1552804877621741</v>
      </c>
    </row>
    <row r="200" spans="2:29" s="2" customFormat="1" ht="13.2">
      <c r="B200" s="124"/>
      <c r="C200" s="120"/>
      <c r="D200" s="9" t="s">
        <v>130</v>
      </c>
      <c r="E200" s="8">
        <f>AVERAGE(E184:E199)</f>
        <v>38.779512499999996</v>
      </c>
      <c r="F200" s="8">
        <f t="shared" ref="F200:AC200" si="102">AVERAGE(F184:F199)</f>
        <v>40.682250000000003</v>
      </c>
      <c r="G200" s="8">
        <f t="shared" si="102"/>
        <v>19.720237500000003</v>
      </c>
      <c r="H200" s="96">
        <f t="shared" si="102"/>
        <v>0.21675624999999998</v>
      </c>
      <c r="I200" s="8">
        <f t="shared" si="102"/>
        <v>99.398756250000005</v>
      </c>
      <c r="J200" s="8">
        <f t="shared" si="102"/>
        <v>78.619765045214606</v>
      </c>
      <c r="K200" s="30">
        <f t="shared" si="102"/>
        <v>1549.1479550439576</v>
      </c>
      <c r="L200" s="8">
        <f t="shared" si="102"/>
        <v>1.0108135429057317</v>
      </c>
      <c r="M200" s="30">
        <f t="shared" si="102"/>
        <v>144.8529207965793</v>
      </c>
      <c r="N200" s="8">
        <f t="shared" si="102"/>
        <v>71.808941008073063</v>
      </c>
      <c r="O200" s="30">
        <f t="shared" si="102"/>
        <v>150307.31531246091</v>
      </c>
      <c r="P200" s="30">
        <f t="shared" si="102"/>
        <v>245323.52426161905</v>
      </c>
      <c r="Q200" s="30">
        <f t="shared" si="102"/>
        <v>1734.8259009945625</v>
      </c>
      <c r="R200" s="8">
        <f t="shared" si="102"/>
        <v>1.1837415228758155</v>
      </c>
      <c r="S200" s="8">
        <f t="shared" si="102"/>
        <v>5.855952125947204</v>
      </c>
      <c r="T200" s="8">
        <f t="shared" si="102"/>
        <v>9.5177385784069717</v>
      </c>
      <c r="U200" s="30">
        <f t="shared" si="102"/>
        <v>246.85162976882913</v>
      </c>
      <c r="V200" s="30">
        <f t="shared" si="102"/>
        <v>191.91131004654372</v>
      </c>
      <c r="W200" s="30">
        <f t="shared" si="102"/>
        <v>1827.9787667060484</v>
      </c>
      <c r="X200" s="30">
        <f t="shared" si="102"/>
        <v>142.66334485264574</v>
      </c>
      <c r="Y200" s="8">
        <f t="shared" si="102"/>
        <v>78.949057678360759</v>
      </c>
      <c r="Z200" s="8">
        <f t="shared" si="102"/>
        <v>86.646319771113056</v>
      </c>
      <c r="AA200" s="8">
        <f t="shared" si="102"/>
        <v>12.167660329048246</v>
      </c>
      <c r="AB200" s="8">
        <f t="shared" si="102"/>
        <v>9.4907720019065049</v>
      </c>
      <c r="AC200" s="8">
        <f t="shared" si="102"/>
        <v>1.1542030254733653</v>
      </c>
    </row>
    <row r="201" spans="2:29" s="2" customFormat="1" thickBot="1">
      <c r="B201" s="125"/>
      <c r="C201" s="121"/>
      <c r="D201" s="11" t="s">
        <v>131</v>
      </c>
      <c r="E201" s="10">
        <f>STDEV(E184:E199)</f>
        <v>0.11654620185431454</v>
      </c>
      <c r="F201" s="10">
        <f t="shared" ref="F201:AC201" si="103">STDEV(F184:F199)</f>
        <v>0.24797573268366441</v>
      </c>
      <c r="G201" s="10">
        <f t="shared" si="103"/>
        <v>0.27729299997175094</v>
      </c>
      <c r="H201" s="97">
        <f t="shared" si="103"/>
        <v>2.6753115083419099E-3</v>
      </c>
      <c r="I201" s="10">
        <f t="shared" si="103"/>
        <v>0.12820481513968313</v>
      </c>
      <c r="J201" s="10">
        <f t="shared" si="103"/>
        <v>0.33707808548248297</v>
      </c>
      <c r="K201" s="31">
        <f t="shared" si="103"/>
        <v>19.120340715681543</v>
      </c>
      <c r="L201" s="10">
        <f t="shared" si="103"/>
        <v>1.9081700881042621E-2</v>
      </c>
      <c r="M201" s="31">
        <f t="shared" si="103"/>
        <v>5.2630005906289803</v>
      </c>
      <c r="N201" s="10">
        <f t="shared" si="103"/>
        <v>4.5783221839175052</v>
      </c>
      <c r="O201" s="31">
        <f t="shared" si="103"/>
        <v>2362.9296515488759</v>
      </c>
      <c r="P201" s="31">
        <f t="shared" si="103"/>
        <v>1495.3519206364858</v>
      </c>
      <c r="Q201" s="31">
        <f t="shared" si="103"/>
        <v>29.820718402284523</v>
      </c>
      <c r="R201" s="10">
        <f t="shared" si="103"/>
        <v>0.38409147141300354</v>
      </c>
      <c r="S201" s="10">
        <f t="shared" si="103"/>
        <v>0.27827352857643017</v>
      </c>
      <c r="T201" s="10">
        <f t="shared" si="103"/>
        <v>0.97914384729819637</v>
      </c>
      <c r="U201" s="31">
        <f t="shared" si="103"/>
        <v>6.6372252350631458</v>
      </c>
      <c r="V201" s="31">
        <f t="shared" si="103"/>
        <v>2.1831120655155454</v>
      </c>
      <c r="W201" s="31">
        <f t="shared" si="103"/>
        <v>26.296357055022511</v>
      </c>
      <c r="X201" s="31">
        <f t="shared" si="103"/>
        <v>4.3756814617864705</v>
      </c>
      <c r="Y201" s="10">
        <f t="shared" si="103"/>
        <v>0.23667207888747796</v>
      </c>
      <c r="Z201" s="10">
        <f t="shared" si="103"/>
        <v>0.77203399950573781</v>
      </c>
      <c r="AA201" s="10">
        <f t="shared" si="103"/>
        <v>0.30986211917950085</v>
      </c>
      <c r="AB201" s="10">
        <f t="shared" si="103"/>
        <v>0.22096950884059455</v>
      </c>
      <c r="AC201" s="10">
        <f t="shared" si="103"/>
        <v>1.0286069770149077E-2</v>
      </c>
    </row>
    <row r="204" spans="2:29">
      <c r="W204" s="33"/>
      <c r="X204" s="33"/>
      <c r="Y204" s="7"/>
    </row>
  </sheetData>
  <mergeCells count="19">
    <mergeCell ref="B1:AC1"/>
    <mergeCell ref="M2:AC2"/>
    <mergeCell ref="E2:L2"/>
    <mergeCell ref="C4:C25"/>
    <mergeCell ref="C65:C84"/>
    <mergeCell ref="D2:D3"/>
    <mergeCell ref="B2:B3"/>
    <mergeCell ref="C2:C3"/>
    <mergeCell ref="C116:C134"/>
    <mergeCell ref="B4:B100"/>
    <mergeCell ref="B101:B201"/>
    <mergeCell ref="C166:C183"/>
    <mergeCell ref="C184:C201"/>
    <mergeCell ref="C135:C151"/>
    <mergeCell ref="C152:C165"/>
    <mergeCell ref="C26:C45"/>
    <mergeCell ref="C46:C64"/>
    <mergeCell ref="C85:C100"/>
    <mergeCell ref="C101:C115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</dc:creator>
  <cp:lastModifiedBy>Emily England</cp:lastModifiedBy>
  <dcterms:created xsi:type="dcterms:W3CDTF">2020-05-27T06:52:04Z</dcterms:created>
  <dcterms:modified xsi:type="dcterms:W3CDTF">2020-11-30T15:34:11Z</dcterms:modified>
</cp:coreProperties>
</file>